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xl/vbaProjectSignature.bin" ContentType="application/vnd.ms-office.vbaProjectSignature"/>
  <Override PartName="/xl/vbaProjectSignatureAgile.bin" ContentType="application/vnd.ms-office.vbaProjectSignatureAgile"/>
  <Override PartName="/xl/vbaProjectSignatureV3.bin" ContentType="application/vnd.ms-office.vbaProjectSignatureV3"/>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470D2CD-2249-CD33-4A35-6F278624656F}"/>
  <workbookPr codeName="ThisWorkbook" defaultThemeVersion="166925"/>
  <mc:AlternateContent xmlns:mc="http://schemas.openxmlformats.org/markup-compatibility/2006">
    <mc:Choice Requires="x15">
      <x15ac:absPath xmlns:x15ac="http://schemas.microsoft.com/office/spreadsheetml/2010/11/ac" url="C:\Users\produce11-HP\Desktop\"/>
    </mc:Choice>
  </mc:AlternateContent>
  <xr:revisionPtr revIDLastSave="0" documentId="8_{9E059110-1399-4971-9C7A-3F5BC5724447}" xr6:coauthVersionLast="47" xr6:coauthVersionMax="47" xr10:uidLastSave="{00000000-0000-0000-0000-000000000000}"/>
  <bookViews>
    <workbookView xWindow="1950" yWindow="795" windowWidth="19305" windowHeight="15405" tabRatio="724" activeTab="2" xr2:uid="{00000000-000D-0000-FFFF-FFFF00000000}"/>
  </bookViews>
  <sheets>
    <sheet name="サービス名称の変更について" sheetId="16" r:id="rId1"/>
    <sheet name="留意事項" sheetId="17" r:id="rId2"/>
    <sheet name="基本情報" sheetId="1" r:id="rId3"/>
    <sheet name="IPoE申込情報" sheetId="5" r:id="rId4"/>
    <sheet name="付加サービス情報" sheetId="6" r:id="rId5"/>
    <sheet name="OCNメールアカウント情報" sheetId="7" r:id="rId6"/>
    <sheet name="list" sheetId="3" state="hidden" r:id="rId7"/>
    <sheet name="変換" sheetId="13" state="hidden" r:id="rId8"/>
    <sheet name="OCNメニュー" sheetId="14" state="hidden" r:id="rId9"/>
    <sheet name="改版履歴" sheetId="15" state="hidden" r:id="rId10"/>
  </sheets>
  <definedNames>
    <definedName name="__\osAppClassCd">基本情報!$N$39</definedName>
    <definedName name="__\osAppDt">基本情報!$N$10</definedName>
    <definedName name="__\osApplyChargeEmail">基本情報!$N$27</definedName>
    <definedName name="__\osApplyChargeNm">基本情報!$N$25</definedName>
    <definedName name="__\osApplyChargePosNm">基本情報!$N$24</definedName>
    <definedName name="__\osApplyChargeTelNo">基本情報!$N$26</definedName>
    <definedName name="__\osAppptnAbolishContractNo">基本情報!$N$41</definedName>
    <definedName name="__\osAppptnAbolishDt">基本情報!$N$42</definedName>
    <definedName name="__\osAppptnAppropriateCd">基本情報!$N$43</definedName>
    <definedName name="__\osApptypeAccesstypeCd">基本情報!$N$32</definedName>
    <definedName name="__\osApptypeContracttypeCd">基本情報!$N$33</definedName>
    <definedName name="__\osApptypeIpTypeCd">基本情報!$N$31</definedName>
    <definedName name="__\osApptypeOcnCertDomainCd">基本情報!$N$35</definedName>
    <definedName name="__\osApptypeUsedomainformCd">基本情報!#REF!</definedName>
    <definedName name="__\osAutoupdDiscountUmuCd">基本情報!$N$37</definedName>
    <definedName name="__\osChangeKind">基本情報!$BD$3</definedName>
    <definedName name="__\osCommonContractNo">基本情報!$N$12</definedName>
    <definedName name="__\osContractAdd">基本情報!$N$20</definedName>
    <definedName name="__\osContractAddBld">基本情報!$N$22</definedName>
    <definedName name="__\osContractAddNo">基本情報!$N$21</definedName>
    <definedName name="__\osContractNmKana">基本情報!$N$16</definedName>
    <definedName name="__\osContractOfficialNm">基本情報!$N$17</definedName>
    <definedName name="__\osContractPostNo">基本情報!$N$19</definedName>
    <definedName name="__\osDemandCustomerArtilcle">基本情報!$N$95</definedName>
    <definedName name="__\osDnsContractClientNo">付加サービス情報!#REF!</definedName>
    <definedName name="__\osDnsContractMainlineCd">付加サービス情報!#REF!</definedName>
    <definedName name="__\osDnsContractUmuCd">付加サービス情報!#REF!</definedName>
    <definedName name="__\osFletsInfoAccessKey">IPoE申込情報!$N$9</definedName>
    <definedName name="__\osFletsInfoCntId">IPoE申込情報!$N$8</definedName>
    <definedName name="__\osFletsInfoCntNm">IPoE申込情報!$N$11</definedName>
    <definedName name="__\osFletsInfoCntNmKana">IPoE申込情報!$N$10</definedName>
    <definedName name="__\osFletsInfoCntPostNo">IPoE申込情報!$N$12</definedName>
    <definedName name="__\osFletsInfoCntTelNo">IPoE申込情報!$N$14</definedName>
    <definedName name="__\osFletsInfoOcnAgentCd">IPoE申込情報!$N$17</definedName>
    <definedName name="__\osFletsInfoRefAccessKey">IPoE申込情報!$AQ$9</definedName>
    <definedName name="__\osFletsInfoRefCntId">IPoE申込情報!$AQ$8</definedName>
    <definedName name="__\osFletsInfoRefCntNm">IPoE申込情報!$AQ$11</definedName>
    <definedName name="__\osFletsInfoRefCntNmKana">IPoE申込情報!$AQ$10</definedName>
    <definedName name="__\osFletsInfoRefCntPostNo">IPoE申込情報!$AQ$12</definedName>
    <definedName name="__\osFletsInfoRefCntTelNo">IPoE申込情報!$AQ$14</definedName>
    <definedName name="__\osFletsInfoRefUsePostNo">IPoE申込情報!$AQ$13</definedName>
    <definedName name="__\osFletsInfoRefUseTelNo">IPoE申込情報!$AQ$15</definedName>
    <definedName name="__\osFletsInfoUsePostNo">IPoE申込情報!$N$13</definedName>
    <definedName name="__\osFletsInfoUseTelNo">IPoE申込情報!$N$15</definedName>
    <definedName name="__\osFletsOpenedPlanDt">基本情報!$N$46</definedName>
    <definedName name="__\osFletsStatusCd">基本情報!$N$45</definedName>
    <definedName name="__\osHowInfoClist">基本情報!$N$84</definedName>
    <definedName name="__\osHowInfoKaianEmail">基本情報!$N$82</definedName>
    <definedName name="__\osHowInfoKaianPw">基本情報!$N$83</definedName>
    <definedName name="__\osIpoeInfoColdSby">IPoE申込情報!$N$24</definedName>
    <definedName name="__\osIpoeInfoConstDiv">IPoE申込情報!$N$25</definedName>
    <definedName name="__\osIpoeInfoMaintTypeCd">IPoE申込情報!$N$23</definedName>
    <definedName name="__\osIpoeInfoTermdeliAdd">IPoE申込情報!$N$30</definedName>
    <definedName name="__\osIpoeInfoTermdeliNm">IPoE申込情報!$N$31</definedName>
    <definedName name="__\osIpoeInfoTermdeliPostNo">IPoE申込情報!$N$29</definedName>
    <definedName name="__\osIpoeInfoTermdeliTelNo">IPoE申込情報!$N$32</definedName>
    <definedName name="__\osIpoeInfoTermdeliUseCd">IPoE申込情報!$N$21</definedName>
    <definedName name="__\osIpoeInfoTermKind">IPoE申込情報!$N$22</definedName>
    <definedName name="__\osIpoeInfoTermsetDt">IPoE申込情報!$N$26</definedName>
    <definedName name="__\osIpoeInfoTermsetFrom">IPoE申込情報!$N$28</definedName>
    <definedName name="__\osIpoeInfoTermsetTimezone">IPoE申込情報!$N$27</definedName>
    <definedName name="__\osIpoeInfoTermsetTo">IPoE申込情報!$Z$28</definedName>
    <definedName name="__\osIpoeOptAppControlA">IPoE申込情報!$N$37</definedName>
    <definedName name="__\osIpoeOptCongestReduceCd">IPoE申込情報!$N$35</definedName>
    <definedName name="__\osIpvCd">付加サービス情報!$N$15</definedName>
    <definedName name="__\osIpvHikariTelTypeCd">付加サービス情報!$N$16</definedName>
    <definedName name="__\osIwsaasServiceCd">付加サービス情報!$N$12</definedName>
    <definedName name="__\osIwsaasServiceCdNum">付加サービス情報!$X$12</definedName>
    <definedName name="__\osLegalCd">基本情報!$N$102</definedName>
    <definedName name="__\osMailFirstreqAccnt1">OCNメールアカウント情報!$N$12</definedName>
    <definedName name="__\osMailFirstreqAccnt2">OCNメールアカウント情報!$N$16</definedName>
    <definedName name="__\osMailFirstreqAccnt3">OCNメールアカウント情報!$N$20</definedName>
    <definedName name="__\osMailFirstreqAccnt4">OCNメールアカウント情報!$N$24</definedName>
    <definedName name="__\osMailMailaccntReqCd">OCNメールアカウント情報!$N$6</definedName>
    <definedName name="__\osMailSecondreqAccnt1">OCNメールアカウント情報!$N$13</definedName>
    <definedName name="__\osMailSecondreqAccnt2">OCNメールアカウント情報!$N$17</definedName>
    <definedName name="__\osMailSecondreqAccnt3">OCNメールアカウント情報!$N$21</definedName>
    <definedName name="__\osMailSecondreqAccnt4">OCNメールアカウント情報!$N$25</definedName>
    <definedName name="__\osMailThirdreqAccnt1">OCNメールアカウント情報!$N$14</definedName>
    <definedName name="__\osMailThirdreqAccnt2">OCNメールアカウント情報!$N$18</definedName>
    <definedName name="__\osMailThirdreqAccnt3">OCNメールアカウント情報!$N$22</definedName>
    <definedName name="__\osMailThirdreqAccnt4">OCNメールアカウント情報!$N$26</definedName>
    <definedName name="__\osMailVirusCheckCd1">OCNメールアカウント情報!$N$15</definedName>
    <definedName name="__\osMailVirusCheckCd2">OCNメールアカウント情報!$N$19</definedName>
    <definedName name="__\osMailVirusCheckCd3">OCNメールアカウント情報!$N$23</definedName>
    <definedName name="__\osMailVirusCheckCd4">OCNメールアカウント情報!$N$27</definedName>
    <definedName name="__\osMainteReceptLang">基本情報!$N$66</definedName>
    <definedName name="__\osMlaccntinfCd">OCNメールアカウント情報!$N$7</definedName>
    <definedName name="__\osNwChClist">基本情報!$N$60</definedName>
    <definedName name="__\osNwChFaxNo">基本情報!$N$63</definedName>
    <definedName name="__\osNwChMail">基本情報!$N$64</definedName>
    <definedName name="__\osNwChNm">基本情報!$N$61</definedName>
    <definedName name="__\osNwChTelNo">基本情報!$N$62</definedName>
    <definedName name="__\osOptionBusinesspackvpnCd">付加サービス情報!$N$9</definedName>
    <definedName name="__\osOptionIpv6internetCd">付加サービス情報!$N$13</definedName>
    <definedName name="__\osOptionIpv6NetIpoeCd">付加サービス情報!$N$14</definedName>
    <definedName name="__\osOptionSecuritygatewayCd">付加サービス情報!$N$8</definedName>
    <definedName name="__\osOptionUnitTroubleCd">付加サービス情報!$N$10</definedName>
    <definedName name="__\osOrderAdminNo">基本情報!$AG$3</definedName>
    <definedName name="__\osPayAdd">基本情報!$N$73</definedName>
    <definedName name="__\osPayAddBld">基本情報!$N$75</definedName>
    <definedName name="__\osPayAddNo">基本情報!$N$74</definedName>
    <definedName name="__\osPayChargeNm">基本情報!$N$78</definedName>
    <definedName name="__\osPayClist">基本情報!$N$71</definedName>
    <definedName name="__\osPayContractNumber">基本情報!$N$70</definedName>
    <definedName name="__\osPayKindCd">基本情報!$N$69</definedName>
    <definedName name="__\osPayPostNo">基本情報!$N$72</definedName>
    <definedName name="__\osPaySendNm">基本情報!$N$77</definedName>
    <definedName name="__\osPaySendNmKana">基本情報!$N$76</definedName>
    <definedName name="__\osPaySendTelNo">基本情報!$N$79</definedName>
    <definedName name="__\osSaleChargeEmail">基本情報!$N$113</definedName>
    <definedName name="__\osSaleChargeFaxNo">基本情報!$N$112</definedName>
    <definedName name="__\osSaleChargeNm">基本情報!$N$109</definedName>
    <definedName name="__\osSaleChargeTelNo">基本情報!$N$111</definedName>
    <definedName name="__\osSaleOfficeCd">基本情報!$N$107</definedName>
    <definedName name="__\osSaleOfficeNm">基本情報!$N$108</definedName>
    <definedName name="__\osSelfAboutfareItemCd">基本情報!$N$98</definedName>
    <definedName name="__\osSelfAcceptdepChrgNm">基本情報!$N$115</definedName>
    <definedName name="__\osSelfAcceptdepEmail">基本情報!$N$119</definedName>
    <definedName name="__\osSelfAcceptdepFaxNo">基本情報!$N$118</definedName>
    <definedName name="__\osSelfAcceptdepOrgNm">基本情報!$N$116</definedName>
    <definedName name="__\osSelfAcceptdepTelNo">基本情報!$N$117</definedName>
    <definedName name="__\osSelfBigdealInf">基本情報!$N$103</definedName>
    <definedName name="__\osSelfCommonContractId">基本情報!$N$14</definedName>
    <definedName name="__\osSelfCpqNo">基本情報!$N$100</definedName>
    <definedName name="__\osSelfCstmdepStaffCd">基本情報!$N$110</definedName>
    <definedName name="__\osSelfNpcrAppidBrncNo">基本情報!$N$99</definedName>
    <definedName name="__\osSelfProjectMngNo">基本情報!$N$104</definedName>
    <definedName name="__\osSelfSubProjectId">基本情報!$N$101</definedName>
    <definedName name="__\osService">基本情報!$BE$2</definedName>
    <definedName name="__\osServicePlanCd">基本情報!$N$34</definedName>
    <definedName name="__\osSoOrderNo">基本情報!$AS$3</definedName>
    <definedName name="__\osTakeoverContractNo1">OCNメールアカウント情報!$N$30</definedName>
    <definedName name="__\osTakeoverContractNo2">OCNメールアカウント情報!$N$32</definedName>
    <definedName name="__\osTakeoverContractNo3">OCNメールアカウント情報!$N$34</definedName>
    <definedName name="__\osTakeoverContractNo4">OCNメールアカウント情報!$N$36</definedName>
    <definedName name="__\osTakeoverEmailAddr1">OCNメールアカウント情報!$N$31</definedName>
    <definedName name="__\osTakeoverEmailAddr2">OCNメールアカウント情報!$N$33</definedName>
    <definedName name="__\osTakeoverEmailAddr3">OCNメールアカウント情報!$N$35</definedName>
    <definedName name="__\osTakeoverEmailAddr4">OCNメールアカウント情報!$N$37</definedName>
    <definedName name="__\osTakeoverEmailReqUmCd">OCNメールアカウント情報!$N$8</definedName>
    <definedName name="__\osUseAdd">基本情報!$N$51</definedName>
    <definedName name="__\osUseAddBld">基本情報!$N$53</definedName>
    <definedName name="__\osUseAddClist">基本情報!$N$49</definedName>
    <definedName name="__\osUseAddNo">基本情報!$N$52</definedName>
    <definedName name="__\osUseChNm">基本情報!$N$57</definedName>
    <definedName name="__\osUseContactClist">基本情報!$N$56</definedName>
    <definedName name="__\osUseContactTelNo">基本情報!$N$58</definedName>
    <definedName name="__\osUseOfficeNm">基本情報!$N$54</definedName>
    <definedName name="__\osUsePostNo">基本情報!$N$50</definedName>
    <definedName name="__\osUseSendAdd">基本情報!$N$86</definedName>
    <definedName name="__\osUseSendAddNo">基本情報!$N$87</definedName>
    <definedName name="__\osUseSendBld">基本情報!$N$88</definedName>
    <definedName name="__\osUseSendChargeNm">基本情報!$N$92</definedName>
    <definedName name="__\osUseSendNm">基本情報!$N$90</definedName>
    <definedName name="__\osUseSendNmKana">基本情報!$N$89</definedName>
    <definedName name="__\osUseSendPosNm">基本情報!$N$91</definedName>
    <definedName name="__\osUseSendPostNo">基本情報!$N$85</definedName>
    <definedName name="__\osUseStartWishDt">基本情報!$N$11</definedName>
    <definedName name="__\osUseTelNo">基本情報!$N$55</definedName>
    <definedName name="__\osVirusBusterExistCd">付加サービス情報!$N$11</definedName>
    <definedName name="__\osVirusBusterLiscenceNum">付加サービス情報!$X$11</definedName>
    <definedName name="dexhnc">list!$D$83:$D$94</definedName>
    <definedName name="dexhnIPoE">list!$D$81:$D$82</definedName>
    <definedName name="forVPNadsl">list!$D$22:$D$29</definedName>
    <definedName name="forVPNadslF">list!$D$60:$D$72</definedName>
    <definedName name="forVPNB">list!$D$30:$D$32</definedName>
    <definedName name="forVPNhl">list!$D$44:$D$45</definedName>
    <definedName name="forVPNhn">list!$D$33:$D$43</definedName>
    <definedName name="forVPNhnc">list!$D$48:$D$59</definedName>
    <definedName name="forVPNhnF">list!$D$73:$D$80</definedName>
    <definedName name="forVPNhnIPoE">list!$D$46:$D$47</definedName>
    <definedName name="IP1adsl">list!$D$95:$D$102</definedName>
    <definedName name="IP1adslF">list!$D$136:$D$148</definedName>
    <definedName name="IP1B">list!$D$103:$D$106</definedName>
    <definedName name="IP1hl">list!$D$120:$D$121</definedName>
    <definedName name="IP1hn">list!$D$107:$D$119</definedName>
    <definedName name="IP1hnc">list!$D$124:$D$135</definedName>
    <definedName name="IP1hnF">list!$D$149:$D$159</definedName>
    <definedName name="IP1hnIPoE">list!$D$122:$D$123</definedName>
    <definedName name="list_AL_1">list!$D$6:$D$16</definedName>
    <definedName name="list_AL_2">list!$D$18:$D$21</definedName>
    <definedName name="list_applicationPattern">list!$D$160:$D$161</definedName>
    <definedName name="list_billMailingCopylist_1">list!$D$175:$D$177</definedName>
    <definedName name="list_billMailingCopylist_2">list!$D$178:$D$179</definedName>
    <definedName name="list_Construction1">list!$D$222</definedName>
    <definedName name="list_Construction2">list!$D$223:$D$224</definedName>
    <definedName name="list_CS">list!$D$225:$D$226</definedName>
    <definedName name="list_customerDivision">list!$D$192:$D$197</definedName>
    <definedName name="list_demandSectionFlag">list!$D$201:$D$202</definedName>
    <definedName name="list_flets_v6op">list!$D$215</definedName>
    <definedName name="list_FletsApply">list!$D$162:$D$163</definedName>
    <definedName name="list_individuallyChargeType">list!$D$198:$D$200</definedName>
    <definedName name="list_Ipaddress">list!$D$3:$D$5</definedName>
    <definedName name="list_ipoeOpAccept1">list!$D$259</definedName>
    <definedName name="list_ipoeOpAccept2">list!$D$260</definedName>
    <definedName name="list_kaianMailingAdd_1">list!$D$180:$D$183</definedName>
    <definedName name="list_kaianMailingAdd_2">list!$D$184:$D$186</definedName>
    <definedName name="list_kaianMailingAdd_3">list!$D$187:$D$189</definedName>
    <definedName name="list_kaianMailingAdd_4">list!$D$190:$D$191</definedName>
    <definedName name="list_locationAddress">list!$D$164:$D$165</definedName>
    <definedName name="list_locationLiaison">list!$D$166:$D$167</definedName>
    <definedName name="list_maintenanceType_A">list!$D$211:$D$213</definedName>
    <definedName name="list_maintenanceType_R">list!$D$214</definedName>
    <definedName name="list_maintenanceWindow">list!$D$255:$D$256</definedName>
    <definedName name="list_nwTechnology_1">list!$D$168:$D$170</definedName>
    <definedName name="list_nwTechnology_2">list!$D$171:$D$172</definedName>
    <definedName name="list_option_1">list!$D$205:$D$206</definedName>
    <definedName name="list_option_2">list!$D$207</definedName>
    <definedName name="list_paymentOption">list!$D$173:$D$174</definedName>
    <definedName name="list_preferredTime">list!$D$231:$D$254</definedName>
    <definedName name="list_Presence">list!$D$257:$D$258</definedName>
    <definedName name="list_SGW_1">list!$D$208:$D$209</definedName>
    <definedName name="list_SGW_2">list!$D$210:$D$210</definedName>
    <definedName name="list_TerminalType">list!$D$219:$D$220</definedName>
    <definedName name="list_TerminalType_d">list!$D$221</definedName>
    <definedName name="list_TerminalUsageForm_1">list!$D$216:$D$217</definedName>
    <definedName name="list_TerminalUsageForm_2">list!$D$218</definedName>
    <definedName name="list_TimeZone">list!$D$227:$D$230</definedName>
    <definedName name="list_Wish">list!$D$203:$D$204</definedName>
    <definedName name="null">list!$D$261</definedName>
    <definedName name="_xlnm.Print_Area" localSheetId="3">IPoE申込情報!$A$1:$AZ$38</definedName>
    <definedName name="_xlnm.Print_Area" localSheetId="5">OCNメールアカウント情報!$A$1:$AZ$37</definedName>
    <definedName name="_xlnm.Print_Area" localSheetId="2">基本情報!$A$1:$AZ$119</definedName>
    <definedName name="_xlnm.Print_Area" localSheetId="1">留意事項!$A$1:$AR$132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2" i="1" l="1"/>
  <c r="BG2" i="5"/>
  <c r="BF38" i="5" s="1"/>
  <c r="BF37" i="5" l="1"/>
  <c r="BD21" i="5"/>
  <c r="BF94" i="1" l="1"/>
  <c r="BD32" i="1" l="1"/>
  <c r="A2" i="17" l="1"/>
  <c r="BD12" i="7" l="1"/>
  <c r="BD7" i="7"/>
  <c r="BD20" i="7" l="1"/>
  <c r="BD34" i="7"/>
  <c r="BD32" i="7"/>
  <c r="BD30" i="7"/>
  <c r="BD24" i="7"/>
  <c r="BD16" i="7"/>
  <c r="BF12" i="6"/>
  <c r="BF11" i="6"/>
  <c r="BD71" i="1"/>
  <c r="BF41" i="1"/>
  <c r="AZ1" i="1"/>
  <c r="AZ1" i="5" l="1"/>
  <c r="AZ1" i="7"/>
  <c r="AZ1" i="6"/>
  <c r="BH7" i="1"/>
  <c r="BH2" i="6" s="1"/>
  <c r="BC7" i="1"/>
  <c r="BC2" i="6" s="1"/>
  <c r="BD7" i="1"/>
  <c r="BF7" i="1"/>
  <c r="BF2" i="6" s="1"/>
  <c r="BF8" i="6" s="1"/>
  <c r="BD8" i="6" l="1"/>
  <c r="BD15" i="6"/>
  <c r="BF43" i="1"/>
  <c r="BF89" i="1"/>
  <c r="BD2" i="6"/>
  <c r="BF10" i="6" s="1"/>
  <c r="BD84" i="1"/>
  <c r="BD29" i="7" l="1"/>
  <c r="BF35" i="5"/>
  <c r="N35" i="5" s="1"/>
  <c r="BD22" i="5"/>
  <c r="BF29" i="5"/>
  <c r="BF28" i="5"/>
  <c r="BF27" i="5"/>
  <c r="BF26" i="5"/>
  <c r="BD25" i="5"/>
  <c r="BD23" i="5"/>
  <c r="BF24" i="5"/>
  <c r="BF85" i="1" l="1"/>
  <c r="BF76" i="1"/>
  <c r="BF64" i="1"/>
  <c r="BF63" i="1"/>
  <c r="BF61" i="1"/>
  <c r="BF71" i="1"/>
  <c r="BF72" i="1" s="1"/>
  <c r="BF70" i="1"/>
  <c r="BD60" i="1"/>
  <c r="BF46" i="1"/>
  <c r="BF54" i="1" l="1"/>
  <c r="BF55" i="1"/>
  <c r="BE2" i="5"/>
  <c r="BF36" i="5" s="1"/>
  <c r="BF45" i="1"/>
  <c r="BF47" i="1"/>
  <c r="BF2" i="5"/>
  <c r="BF56" i="1"/>
  <c r="BH34" i="1"/>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3" i="14"/>
  <c r="BF20" i="5" l="1"/>
  <c r="BF6" i="5"/>
  <c r="N35" i="1"/>
  <c r="N34" i="1"/>
  <c r="BD9" i="6"/>
  <c r="BF16" i="6"/>
  <c r="BF50" i="1"/>
  <c r="BF58" i="1"/>
  <c r="BF57" i="1"/>
  <c r="BF33" i="1" l="1"/>
  <c r="BH32" i="1"/>
  <c r="BD33" i="1" s="1"/>
  <c r="BI7" i="1" s="1"/>
  <c r="BE7" i="1" l="1"/>
  <c r="BG7" i="1"/>
  <c r="BF37" i="1" s="1"/>
  <c r="A3" i="7"/>
  <c r="A3" i="6"/>
  <c r="BG2" i="6" l="1"/>
  <c r="BF14" i="6" s="1"/>
  <c r="BE2" i="6"/>
  <c r="BF13" i="6" s="1"/>
  <c r="A3" i="5"/>
  <c r="BF21" i="5"/>
</calcChain>
</file>

<file path=xl/sharedStrings.xml><?xml version="1.0" encoding="utf-8"?>
<sst xmlns="http://schemas.openxmlformats.org/spreadsheetml/2006/main" count="3607" uniqueCount="1363">
  <si>
    <t>オーダ管理番号</t>
    <rPh sb="3" eb="5">
      <t>カンリ</t>
    </rPh>
    <rPh sb="5" eb="7">
      <t>バンゴウ</t>
    </rPh>
    <phoneticPr fontId="2"/>
  </si>
  <si>
    <t>オーダ登録番号</t>
    <rPh sb="3" eb="5">
      <t>トウロク</t>
    </rPh>
    <rPh sb="5" eb="7">
      <t>バンゴウ</t>
    </rPh>
    <phoneticPr fontId="2"/>
  </si>
  <si>
    <t>YYYY/MM/DD（半角）</t>
    <phoneticPr fontId="1"/>
  </si>
  <si>
    <r>
      <t>お申込年月日</t>
    </r>
    <r>
      <rPr>
        <b/>
        <sz val="12"/>
        <color indexed="10"/>
        <rFont val="ＭＳ Ｐゴシック"/>
        <family val="3"/>
        <charset val="128"/>
      </rPr>
      <t>（必須）</t>
    </r>
    <rPh sb="1" eb="3">
      <t>モウシコミ</t>
    </rPh>
    <rPh sb="3" eb="6">
      <t>ネンガッピ</t>
    </rPh>
    <phoneticPr fontId="2"/>
  </si>
  <si>
    <r>
      <t>IP種別</t>
    </r>
    <r>
      <rPr>
        <b/>
        <sz val="12"/>
        <color indexed="10"/>
        <rFont val="ＭＳ Ｐゴシック"/>
        <family val="3"/>
        <charset val="128"/>
      </rPr>
      <t>（必須）</t>
    </r>
    <rPh sb="2" eb="4">
      <t>シュベツ</t>
    </rPh>
    <rPh sb="5" eb="7">
      <t>ヒッス</t>
    </rPh>
    <phoneticPr fontId="2"/>
  </si>
  <si>
    <r>
      <t>アクセスタイプ</t>
    </r>
    <r>
      <rPr>
        <b/>
        <sz val="12"/>
        <color indexed="10"/>
        <rFont val="ＭＳ Ｐゴシック"/>
        <family val="3"/>
        <charset val="128"/>
      </rPr>
      <t>（必須）</t>
    </r>
    <rPh sb="8" eb="10">
      <t>ヒッス</t>
    </rPh>
    <phoneticPr fontId="2"/>
  </si>
  <si>
    <t>選択してください</t>
    <rPh sb="0" eb="2">
      <t>センタク</t>
    </rPh>
    <phoneticPr fontId="1"/>
  </si>
  <si>
    <t>ご契約者名</t>
    <phoneticPr fontId="1"/>
  </si>
  <si>
    <t>※新規開通時（開通後にご契約者名の変更をOCNにしている場合はその名義）に申込まれた名義をご記入ください。
　または登記簿謄本（抄本）に登録されているご契約者名をご記入ください。
※本申込書には必ず押印をお願い致します。</t>
    <phoneticPr fontId="1"/>
  </si>
  <si>
    <r>
      <t>フリガナ</t>
    </r>
    <r>
      <rPr>
        <b/>
        <sz val="12"/>
        <color rgb="FFFF0000"/>
        <rFont val="ＭＳ Ｐゴシック"/>
        <family val="3"/>
        <charset val="128"/>
      </rPr>
      <t>（必須）</t>
    </r>
    <phoneticPr fontId="1"/>
  </si>
  <si>
    <r>
      <t>契約者名</t>
    </r>
    <r>
      <rPr>
        <b/>
        <sz val="12"/>
        <color rgb="FFFF0000"/>
        <rFont val="ＭＳ Ｐゴシック"/>
        <family val="3"/>
        <charset val="128"/>
      </rPr>
      <t>（必須）</t>
    </r>
    <phoneticPr fontId="1"/>
  </si>
  <si>
    <t>事務担当者＜お申込に関するご連絡先＞</t>
    <phoneticPr fontId="1"/>
  </si>
  <si>
    <t>部課名</t>
    <phoneticPr fontId="1"/>
  </si>
  <si>
    <t>お申込みタイプ</t>
    <rPh sb="1" eb="3">
      <t>モウシコ</t>
    </rPh>
    <phoneticPr fontId="1"/>
  </si>
  <si>
    <r>
      <t>担当者名</t>
    </r>
    <r>
      <rPr>
        <b/>
        <sz val="12"/>
        <color rgb="FFFF0000"/>
        <rFont val="ＭＳ Ｐゴシック"/>
        <family val="3"/>
        <charset val="128"/>
      </rPr>
      <t>（必須）</t>
    </r>
    <phoneticPr fontId="1"/>
  </si>
  <si>
    <r>
      <t>電話番号</t>
    </r>
    <r>
      <rPr>
        <b/>
        <sz val="12"/>
        <color rgb="FFFF0000"/>
        <rFont val="ＭＳ Ｐゴシック"/>
        <family val="3"/>
        <charset val="128"/>
      </rPr>
      <t>（必須）</t>
    </r>
    <phoneticPr fontId="1"/>
  </si>
  <si>
    <r>
      <t>e-mail</t>
    </r>
    <r>
      <rPr>
        <b/>
        <sz val="12"/>
        <color rgb="FFFF0000"/>
        <rFont val="ＭＳ Ｐゴシック"/>
        <family val="3"/>
        <charset val="128"/>
      </rPr>
      <t>（必須）</t>
    </r>
    <phoneticPr fontId="1"/>
  </si>
  <si>
    <t>お客様ご要望記事欄</t>
    <rPh sb="1" eb="3">
      <t>キャクサマ</t>
    </rPh>
    <rPh sb="4" eb="6">
      <t>ヨウボウ</t>
    </rPh>
    <rPh sb="6" eb="8">
      <t>キジ</t>
    </rPh>
    <rPh sb="8" eb="9">
      <t>ラン</t>
    </rPh>
    <phoneticPr fontId="1"/>
  </si>
  <si>
    <t>お客様ご要望記事欄</t>
    <phoneticPr fontId="1"/>
  </si>
  <si>
    <t>弊社記入欄</t>
    <rPh sb="0" eb="2">
      <t>ヘイシャ</t>
    </rPh>
    <rPh sb="2" eb="4">
      <t>キニュウ</t>
    </rPh>
    <rPh sb="4" eb="5">
      <t>ラン</t>
    </rPh>
    <phoneticPr fontId="1"/>
  </si>
  <si>
    <t>お客様対応部門</t>
    <phoneticPr fontId="1"/>
  </si>
  <si>
    <t>半角英数字８桁</t>
    <rPh sb="0" eb="2">
      <t>ハンカク</t>
    </rPh>
    <rPh sb="2" eb="5">
      <t>エイスウジ</t>
    </rPh>
    <rPh sb="6" eb="7">
      <t>ケタ</t>
    </rPh>
    <phoneticPr fontId="2"/>
  </si>
  <si>
    <t>全角16桁以内</t>
    <rPh sb="0" eb="2">
      <t>ゼンカク</t>
    </rPh>
    <rPh sb="4" eb="5">
      <t>ケタ</t>
    </rPh>
    <rPh sb="5" eb="7">
      <t>イナイ</t>
    </rPh>
    <phoneticPr fontId="2"/>
  </si>
  <si>
    <t>全角10桁以内</t>
    <rPh sb="0" eb="2">
      <t>ゼンカク</t>
    </rPh>
    <rPh sb="4" eb="5">
      <t>ケタ</t>
    </rPh>
    <rPh sb="5" eb="7">
      <t>イナイ</t>
    </rPh>
    <phoneticPr fontId="2"/>
  </si>
  <si>
    <t xml:space="preserve">社員コード </t>
    <rPh sb="0" eb="2">
      <t>シャイン</t>
    </rPh>
    <phoneticPr fontId="2"/>
  </si>
  <si>
    <t>半角英数字8桁以内</t>
    <rPh sb="0" eb="2">
      <t>ハンカク</t>
    </rPh>
    <rPh sb="2" eb="5">
      <t>エイスウジ</t>
    </rPh>
    <rPh sb="6" eb="7">
      <t>ケタ</t>
    </rPh>
    <rPh sb="7" eb="9">
      <t>イナイ</t>
    </rPh>
    <phoneticPr fontId="2"/>
  </si>
  <si>
    <t>ハイフンを含む半角10桁～13桁
（数字、ハイフンのみ）</t>
    <phoneticPr fontId="2"/>
  </si>
  <si>
    <t xml:space="preserve">ＦＡＸ番号 </t>
    <rPh sb="3" eb="5">
      <t>バンゴウ</t>
    </rPh>
    <phoneticPr fontId="2"/>
  </si>
  <si>
    <t>半角英数64桁以内</t>
    <rPh sb="0" eb="2">
      <t>ハンカク</t>
    </rPh>
    <rPh sb="2" eb="4">
      <t>エイスウ</t>
    </rPh>
    <rPh sb="6" eb="7">
      <t>ケタ</t>
    </rPh>
    <rPh sb="7" eb="9">
      <t>イナイ</t>
    </rPh>
    <phoneticPr fontId="2"/>
  </si>
  <si>
    <t>お申込受付部門</t>
    <phoneticPr fontId="1"/>
  </si>
  <si>
    <t>選択してください</t>
    <rPh sb="0" eb="2">
      <t>センタク</t>
    </rPh>
    <phoneticPr fontId="2"/>
  </si>
  <si>
    <t>項目名</t>
    <rPh sb="0" eb="2">
      <t>コウモク</t>
    </rPh>
    <rPh sb="2" eb="3">
      <t>メイ</t>
    </rPh>
    <phoneticPr fontId="1"/>
  </si>
  <si>
    <t>条件等</t>
    <rPh sb="0" eb="2">
      <t>ジョウケン</t>
    </rPh>
    <rPh sb="2" eb="3">
      <t>トウ</t>
    </rPh>
    <phoneticPr fontId="1"/>
  </si>
  <si>
    <t>リスト値</t>
    <rPh sb="3" eb="4">
      <t>アタイ</t>
    </rPh>
    <phoneticPr fontId="1"/>
  </si>
  <si>
    <t>名前定義</t>
    <rPh sb="0" eb="2">
      <t>ナマエ</t>
    </rPh>
    <rPh sb="2" eb="4">
      <t>テイギ</t>
    </rPh>
    <phoneticPr fontId="1"/>
  </si>
  <si>
    <t>IP種別</t>
  </si>
  <si>
    <t>forVPN/動的IP</t>
  </si>
  <si>
    <t>forVPNライト</t>
  </si>
  <si>
    <t>IP1</t>
  </si>
  <si>
    <t>IP8</t>
  </si>
  <si>
    <t>IP16</t>
  </si>
  <si>
    <t>IP32</t>
  </si>
  <si>
    <t>IP64</t>
  </si>
  <si>
    <t>-</t>
    <phoneticPr fontId="1"/>
  </si>
  <si>
    <t>アクセスタイプ</t>
  </si>
  <si>
    <t>フレッツ 光ネクスト(IPoE 標準プラン)</t>
  </si>
  <si>
    <t>フレッツ 光ネクスト(IPoE ワイドプラン)</t>
  </si>
  <si>
    <t>フレッツ 光ネクスト</t>
  </si>
  <si>
    <t>フレッツ 光ライト</t>
  </si>
  <si>
    <t>フレッツ・光プレミアム(NTT西日本)</t>
  </si>
  <si>
    <t>Bフレッツ</t>
  </si>
  <si>
    <t>フレッツ・ISDN</t>
  </si>
  <si>
    <t>フレッツ・ADSL</t>
  </si>
  <si>
    <t>OCN 光サービス(F)「光ネクスト」</t>
  </si>
  <si>
    <t>OCN ADSLサービス(F)</t>
  </si>
  <si>
    <t>OCN光【光一括提供型】(IPoE 標準プラン)</t>
  </si>
  <si>
    <t>OCN光【光一括提供型】(IPoE ワイドプラン)</t>
  </si>
  <si>
    <t>OCN光【光一括提供型】</t>
  </si>
  <si>
    <t>無</t>
  </si>
  <si>
    <t>端末ご利用形態</t>
  </si>
  <si>
    <t>自営端末</t>
  </si>
  <si>
    <t>レンタル端末種別</t>
  </si>
  <si>
    <t>IPoE対応ルータ01</t>
  </si>
  <si>
    <t>IPoE対応ルータ02</t>
  </si>
  <si>
    <t>list_AL_1</t>
    <phoneticPr fontId="1"/>
  </si>
  <si>
    <t>list_AL_2</t>
    <phoneticPr fontId="1"/>
  </si>
  <si>
    <t>全角35桁以内</t>
    <phoneticPr fontId="2"/>
  </si>
  <si>
    <t>全角40桁以内
※正式名称を40文字以内でご記入いただきますが、弊社の都合により、名称を省略させていただくことがありますので、ご了承ください。</t>
    <phoneticPr fontId="2"/>
  </si>
  <si>
    <t>全角20桁以内</t>
    <phoneticPr fontId="2"/>
  </si>
  <si>
    <t>全角10桁以内</t>
    <phoneticPr fontId="2"/>
  </si>
  <si>
    <t>ハイフンを含む半角10桁～13桁
（数字、ハイフンのみ）</t>
    <phoneticPr fontId="2"/>
  </si>
  <si>
    <t>半角英数64桁以内
※ご契約に関する連絡用として、既存のメールアドレスをご記入ください。
※ご担当者が複数の場合は、カンマで区切りで記入ください。
※メールアドレスをお持でない方は「a@a」をご記入ください。</t>
    <phoneticPr fontId="2"/>
  </si>
  <si>
    <t>null</t>
    <phoneticPr fontId="1"/>
  </si>
  <si>
    <t>list_Ipaddress</t>
    <phoneticPr fontId="1"/>
  </si>
  <si>
    <t>選択してください</t>
    <phoneticPr fontId="2"/>
  </si>
  <si>
    <t>全角66文字まで</t>
    <phoneticPr fontId="2"/>
  </si>
  <si>
    <t>ハイフンを含む半角10桁～13桁まで
（数字、ハイフンのみ）</t>
    <phoneticPr fontId="2"/>
  </si>
  <si>
    <t>レンタル端末利用</t>
    <phoneticPr fontId="1"/>
  </si>
  <si>
    <t>list_TerminalUsageForm_1</t>
    <phoneticPr fontId="1"/>
  </si>
  <si>
    <t>list_TerminalUsageForm_2</t>
    <phoneticPr fontId="1"/>
  </si>
  <si>
    <t>サービス</t>
    <phoneticPr fontId="2"/>
  </si>
  <si>
    <t>異動種別</t>
    <rPh sb="0" eb="2">
      <t>イドウ</t>
    </rPh>
    <rPh sb="2" eb="4">
      <t>シュベツ</t>
    </rPh>
    <phoneticPr fontId="2"/>
  </si>
  <si>
    <t>端末開放フラグ：2のとき</t>
    <rPh sb="0" eb="2">
      <t>タンマツ</t>
    </rPh>
    <rPh sb="2" eb="4">
      <t>カイホウ</t>
    </rPh>
    <phoneticPr fontId="1"/>
  </si>
  <si>
    <t>端末開放フラグ：1のとき</t>
    <phoneticPr fontId="1"/>
  </si>
  <si>
    <t>アクセスタイプ
【リスト】</t>
    <phoneticPr fontId="2"/>
  </si>
  <si>
    <t>半角英数字10桁</t>
    <rPh sb="2" eb="5">
      <t>エイスウジ</t>
    </rPh>
    <phoneticPr fontId="2"/>
  </si>
  <si>
    <t>個別案件管理番号</t>
    <phoneticPr fontId="2"/>
  </si>
  <si>
    <r>
      <t>開通希望年月日</t>
    </r>
    <r>
      <rPr>
        <b/>
        <sz val="12"/>
        <color indexed="10"/>
        <rFont val="ＭＳ Ｐゴシック"/>
        <family val="3"/>
        <charset val="128"/>
      </rPr>
      <t>（必須）</t>
    </r>
    <rPh sb="0" eb="2">
      <t>カイツウ</t>
    </rPh>
    <rPh sb="2" eb="4">
      <t>キボウ</t>
    </rPh>
    <rPh sb="4" eb="7">
      <t>ネンガッピ</t>
    </rPh>
    <phoneticPr fontId="2"/>
  </si>
  <si>
    <t>新設</t>
    <rPh sb="0" eb="2">
      <t>シンセツ</t>
    </rPh>
    <phoneticPr fontId="2"/>
  </si>
  <si>
    <t>お客さま番号</t>
    <rPh sb="1" eb="2">
      <t>キャク</t>
    </rPh>
    <phoneticPr fontId="2"/>
  </si>
  <si>
    <t>共通顧客ID</t>
    <phoneticPr fontId="1"/>
  </si>
  <si>
    <t>C＋半角数字10桁</t>
    <phoneticPr fontId="1"/>
  </si>
  <si>
    <r>
      <t>共通顧客ID</t>
    </r>
    <r>
      <rPr>
        <b/>
        <sz val="12"/>
        <color rgb="FFFF0000"/>
        <rFont val="ＭＳ Ｐゴシック"/>
        <family val="3"/>
        <charset val="128"/>
      </rPr>
      <t>（必須）</t>
    </r>
    <phoneticPr fontId="1"/>
  </si>
  <si>
    <t>ご契約者住所</t>
    <rPh sb="4" eb="6">
      <t>ジュウショ</t>
    </rPh>
    <phoneticPr fontId="1"/>
  </si>
  <si>
    <t>※個人の場合は戸籍上のご住所、法人の場合は登記簿上のご住所を記入ください。</t>
    <phoneticPr fontId="1"/>
  </si>
  <si>
    <r>
      <t>ご住所</t>
    </r>
    <r>
      <rPr>
        <b/>
        <sz val="12"/>
        <color rgb="FFFF0000"/>
        <rFont val="ＭＳ Ｐゴシック"/>
        <family val="3"/>
        <charset val="128"/>
      </rPr>
      <t>（必須）</t>
    </r>
    <rPh sb="1" eb="3">
      <t>ジュウショ</t>
    </rPh>
    <phoneticPr fontId="1"/>
  </si>
  <si>
    <t>ビル名等</t>
    <phoneticPr fontId="1"/>
  </si>
  <si>
    <r>
      <t>郵便番号</t>
    </r>
    <r>
      <rPr>
        <b/>
        <sz val="12"/>
        <color rgb="FFFF0000"/>
        <rFont val="ＭＳ Ｐゴシック"/>
        <family val="3"/>
        <charset val="128"/>
      </rPr>
      <t>（必須）</t>
    </r>
    <phoneticPr fontId="1"/>
  </si>
  <si>
    <r>
      <t>ご住所</t>
    </r>
    <r>
      <rPr>
        <b/>
        <sz val="12"/>
        <color rgb="FFFF0000"/>
        <rFont val="ＭＳ Ｐゴシック"/>
        <family val="3"/>
        <charset val="128"/>
      </rPr>
      <t>（必須）</t>
    </r>
    <phoneticPr fontId="1"/>
  </si>
  <si>
    <r>
      <t>番地</t>
    </r>
    <r>
      <rPr>
        <b/>
        <sz val="12"/>
        <color rgb="FFFF0000"/>
        <rFont val="ＭＳ Ｐゴシック"/>
        <family val="3"/>
        <charset val="128"/>
      </rPr>
      <t>（必須）</t>
    </r>
    <phoneticPr fontId="1"/>
  </si>
  <si>
    <t>半角数字７桁</t>
  </si>
  <si>
    <t>半角数字７桁</t>
    <phoneticPr fontId="1"/>
  </si>
  <si>
    <t>全角20桁以内</t>
    <phoneticPr fontId="1"/>
  </si>
  <si>
    <r>
      <t>契約タイプ</t>
    </r>
    <r>
      <rPr>
        <b/>
        <sz val="12"/>
        <color rgb="FFFF0000"/>
        <rFont val="ＭＳ Ｐゴシック"/>
        <family val="3"/>
        <charset val="128"/>
      </rPr>
      <t>（必須）</t>
    </r>
    <phoneticPr fontId="1"/>
  </si>
  <si>
    <t>OCN提供メニュー</t>
    <phoneticPr fontId="1"/>
  </si>
  <si>
    <t>OCN認証ドメイン</t>
    <phoneticPr fontId="1"/>
  </si>
  <si>
    <t>２年自動更新型割引</t>
    <phoneticPr fontId="1"/>
  </si>
  <si>
    <t>お申込みパターン</t>
    <phoneticPr fontId="1"/>
  </si>
  <si>
    <t>OCN同時廃止希望</t>
    <phoneticPr fontId="1"/>
  </si>
  <si>
    <t>選択してください</t>
    <phoneticPr fontId="1"/>
  </si>
  <si>
    <t>NTT東日本／NTT西日本フレッツ申込み状況</t>
    <phoneticPr fontId="1"/>
  </si>
  <si>
    <r>
      <t xml:space="preserve">NTT東日本/西日本　フレッツサービス申込み状況　 </t>
    </r>
    <r>
      <rPr>
        <sz val="12"/>
        <color theme="0"/>
        <rFont val="ＭＳ Ｐゴシック"/>
        <family val="3"/>
        <charset val="128"/>
      </rPr>
      <t>※OCN光【光一括提供型】、（F）サービスを選択の方以外、ご記入ください。</t>
    </r>
    <phoneticPr fontId="1"/>
  </si>
  <si>
    <t>ご利用場所</t>
    <rPh sb="1" eb="3">
      <t>リヨウ</t>
    </rPh>
    <rPh sb="3" eb="5">
      <t>バショ</t>
    </rPh>
    <phoneticPr fontId="1"/>
  </si>
  <si>
    <r>
      <t>コピーリスト</t>
    </r>
    <r>
      <rPr>
        <b/>
        <sz val="12"/>
        <color rgb="FFFF0000"/>
        <rFont val="ＭＳ Ｐゴシック"/>
        <family val="3"/>
        <charset val="128"/>
      </rPr>
      <t>（必須）</t>
    </r>
    <phoneticPr fontId="1"/>
  </si>
  <si>
    <t>事業所名</t>
    <phoneticPr fontId="1"/>
  </si>
  <si>
    <t>ご利用場所に関する
ご連絡先</t>
    <phoneticPr fontId="1"/>
  </si>
  <si>
    <t>FAX番号</t>
    <phoneticPr fontId="1"/>
  </si>
  <si>
    <r>
      <t>コピーリスト</t>
    </r>
    <r>
      <rPr>
        <b/>
        <sz val="12"/>
        <color rgb="FFFF0000"/>
        <rFont val="ＭＳ Ｐゴシック"/>
        <family val="3"/>
        <charset val="128"/>
      </rPr>
      <t>（必須）</t>
    </r>
    <phoneticPr fontId="2"/>
  </si>
  <si>
    <t>保守受付言語</t>
    <rPh sb="0" eb="2">
      <t>ホシュ</t>
    </rPh>
    <rPh sb="2" eb="4">
      <t>ウケツケ</t>
    </rPh>
    <rPh sb="4" eb="6">
      <t>ゲンゴ</t>
    </rPh>
    <phoneticPr fontId="1"/>
  </si>
  <si>
    <t>お支払に関する情報</t>
    <phoneticPr fontId="1"/>
  </si>
  <si>
    <t>既契約のお客さま番号</t>
    <phoneticPr fontId="2"/>
  </si>
  <si>
    <t>毎月の利用料の請求先</t>
    <phoneticPr fontId="2"/>
  </si>
  <si>
    <r>
      <t xml:space="preserve">宛先　フリガナ
</t>
    </r>
    <r>
      <rPr>
        <b/>
        <sz val="11"/>
        <color rgb="FFFF0000"/>
        <rFont val="ＭＳ Ｐゴシック"/>
        <family val="3"/>
        <charset val="128"/>
      </rPr>
      <t>（必須）</t>
    </r>
    <phoneticPr fontId="2"/>
  </si>
  <si>
    <r>
      <t xml:space="preserve">宛先　お名前
</t>
    </r>
    <r>
      <rPr>
        <sz val="11"/>
        <color theme="1"/>
        <rFont val="ＭＳ Ｐゴシック"/>
        <family val="3"/>
        <charset val="128"/>
      </rPr>
      <t xml:space="preserve">(会社名＋部課名)
</t>
    </r>
    <r>
      <rPr>
        <b/>
        <sz val="11"/>
        <color rgb="FFFF0000"/>
        <rFont val="ＭＳ Ｐゴシック"/>
        <family val="3"/>
        <charset val="128"/>
      </rPr>
      <t>（必須）</t>
    </r>
    <phoneticPr fontId="2"/>
  </si>
  <si>
    <t>連絡先</t>
    <rPh sb="0" eb="3">
      <t>レンラクサキ</t>
    </rPh>
    <phoneticPr fontId="2"/>
  </si>
  <si>
    <t>お名前</t>
    <phoneticPr fontId="2"/>
  </si>
  <si>
    <t>電話番号</t>
    <phoneticPr fontId="2"/>
  </si>
  <si>
    <r>
      <t>ご利用案内に関する情報　　</t>
    </r>
    <r>
      <rPr>
        <sz val="12"/>
        <color theme="0"/>
        <rFont val="ＭＳ Ｐゴシック"/>
        <family val="3"/>
        <charset val="128"/>
      </rPr>
      <t>※接続に必要となる情報をOCNより送付します。</t>
    </r>
    <phoneticPr fontId="1"/>
  </si>
  <si>
    <t>ご利用案内の送信先</t>
    <phoneticPr fontId="1"/>
  </si>
  <si>
    <r>
      <t xml:space="preserve">送信先
メールアドレス
</t>
    </r>
    <r>
      <rPr>
        <b/>
        <sz val="12"/>
        <color rgb="FFFF0000"/>
        <rFont val="ＭＳ Ｐゴシック"/>
        <family val="3"/>
        <charset val="128"/>
      </rPr>
      <t>（必須）</t>
    </r>
    <phoneticPr fontId="1"/>
  </si>
  <si>
    <r>
      <t xml:space="preserve">ご利用案内確認
パスワード
</t>
    </r>
    <r>
      <rPr>
        <b/>
        <sz val="12"/>
        <color rgb="FFFF0000"/>
        <rFont val="ＭＳ Ｐゴシック"/>
        <family val="3"/>
        <charset val="128"/>
      </rPr>
      <t>（必須）</t>
    </r>
    <phoneticPr fontId="1"/>
  </si>
  <si>
    <t>宛先</t>
    <rPh sb="0" eb="2">
      <t>アテサキ</t>
    </rPh>
    <phoneticPr fontId="1"/>
  </si>
  <si>
    <t>担当者</t>
    <phoneticPr fontId="1"/>
  </si>
  <si>
    <r>
      <t xml:space="preserve">記事欄に下記文言の記載があることでSOセンタの確認作業が発生し、納期に影響が発生する場合がありますので、ご注意ください。
</t>
    </r>
    <r>
      <rPr>
        <b/>
        <sz val="12"/>
        <color theme="1"/>
        <rFont val="ＭＳ Ｐゴシック"/>
        <family val="3"/>
        <charset val="128"/>
      </rPr>
      <t>「OCN開通希望日とフレッツ開通予定日が同日であることは、お客様了承済です。」「ご利用場所電話番号はダミー番号です。」「開通案内の最短での発送をお願いします。」</t>
    </r>
    <r>
      <rPr>
        <sz val="12"/>
        <color theme="1"/>
        <rFont val="ＭＳ Ｐゴシック"/>
        <family val="3"/>
        <charset val="128"/>
      </rPr>
      <t xml:space="preserve">
</t>
    </r>
    <r>
      <rPr>
        <sz val="12"/>
        <color rgb="FFFF0000"/>
        <rFont val="ＭＳ Ｐゴシック"/>
        <family val="3"/>
        <charset val="128"/>
      </rPr>
      <t>その他要望事項等、記載が必要な時のみプルダウンで「お客様ご要望記事欄を記入する」を選択の上ご記入ください。</t>
    </r>
    <phoneticPr fontId="1"/>
  </si>
  <si>
    <t>NPCRM承認ID枝番</t>
    <phoneticPr fontId="2"/>
  </si>
  <si>
    <t>サブプロジェクトID</t>
    <phoneticPr fontId="2"/>
  </si>
  <si>
    <t>大口情報</t>
    <phoneticPr fontId="2"/>
  </si>
  <si>
    <r>
      <t>回線種別</t>
    </r>
    <r>
      <rPr>
        <b/>
        <sz val="12"/>
        <color rgb="FFFF0000"/>
        <rFont val="ＭＳ Ｐゴシック"/>
        <family val="3"/>
        <charset val="128"/>
      </rPr>
      <t>（必須）</t>
    </r>
    <phoneticPr fontId="2"/>
  </si>
  <si>
    <r>
      <t>料金に関する留意事項</t>
    </r>
    <r>
      <rPr>
        <b/>
        <sz val="12"/>
        <color rgb="FFFF0000"/>
        <rFont val="ＭＳ Ｐゴシック"/>
        <family val="3"/>
        <charset val="128"/>
      </rPr>
      <t>（必須）</t>
    </r>
    <phoneticPr fontId="2"/>
  </si>
  <si>
    <t>記入不要</t>
    <rPh sb="0" eb="2">
      <t>キニュウ</t>
    </rPh>
    <rPh sb="2" eb="4">
      <t>フヨウ</t>
    </rPh>
    <phoneticPr fontId="2"/>
  </si>
  <si>
    <t>記入不要</t>
    <phoneticPr fontId="2"/>
  </si>
  <si>
    <t>全角30桁以内</t>
    <phoneticPr fontId="1"/>
  </si>
  <si>
    <t>ＨまたはＮからはじまる10桁のお客さま番号をご記入ください</t>
    <phoneticPr fontId="2"/>
  </si>
  <si>
    <t>YYYY/MM/DD（半角）</t>
    <phoneticPr fontId="2"/>
  </si>
  <si>
    <t>YYYY/MM/DD（半角）
※OCN2種回線の廃止希望年月日をご記入ください。なお、回線の廃止日につきましては月末の日付をご指定ください。</t>
    <phoneticPr fontId="2"/>
  </si>
  <si>
    <t>半角英数64桁まで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phoneticPr fontId="2"/>
  </si>
  <si>
    <t>半角英数8桁～10桁まで
※英大文字、英小文字、数字からそれぞれ1文字以上使用してください。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phoneticPr fontId="2"/>
  </si>
  <si>
    <t>■ご注意
※ご利用中のフレッツ回線の情報をご記入ください。（NTT東西へフレッツ回線を申込みされた時にフレッツ申込書に記載した内容をお書きください。）
※本サービスのお申し込みには、ご利用になるフレッツ契約IDおよびアクセスキー（又は、フレッツ契約IDおよびその名義等の情報）を記入いただく必要があります。
フレッツ契約IDが未記入の場合は、お客さまからお預かりしたフレッツ名義等の情報を元にNTT東西から開示されるフレッツ契約IDを利用し開通工事を実施します。</t>
    <rPh sb="2" eb="4">
      <t>チュウイ</t>
    </rPh>
    <rPh sb="7" eb="9">
      <t>リヨウ</t>
    </rPh>
    <rPh sb="9" eb="10">
      <t>ナカ</t>
    </rPh>
    <rPh sb="15" eb="17">
      <t>カイセン</t>
    </rPh>
    <rPh sb="18" eb="20">
      <t>ジョウホウ</t>
    </rPh>
    <rPh sb="22" eb="24">
      <t>キニュウ</t>
    </rPh>
    <phoneticPr fontId="2"/>
  </si>
  <si>
    <t>フレッツ別契かつIPoEの場合TRUE</t>
    <rPh sb="4" eb="6">
      <t>ベッケイ</t>
    </rPh>
    <rPh sb="13" eb="15">
      <t>バアイ</t>
    </rPh>
    <phoneticPr fontId="2"/>
  </si>
  <si>
    <t>▼ご記入ください</t>
    <rPh sb="2" eb="4">
      <t>キニュウ</t>
    </rPh>
    <phoneticPr fontId="2"/>
  </si>
  <si>
    <t>▼ご記入ください</t>
    <phoneticPr fontId="2"/>
  </si>
  <si>
    <t>留意事項</t>
    <rPh sb="0" eb="2">
      <t>リュウイ</t>
    </rPh>
    <rPh sb="2" eb="4">
      <t>ジコウ</t>
    </rPh>
    <phoneticPr fontId="2"/>
  </si>
  <si>
    <t>弊社記入欄（記入不要）</t>
    <rPh sb="0" eb="2">
      <t>ヘイシャ</t>
    </rPh>
    <rPh sb="2" eb="4">
      <t>キニュウ</t>
    </rPh>
    <rPh sb="4" eb="5">
      <t>ラン</t>
    </rPh>
    <rPh sb="6" eb="8">
      <t>キニュウ</t>
    </rPh>
    <rPh sb="8" eb="10">
      <t>フヨウ</t>
    </rPh>
    <phoneticPr fontId="2"/>
  </si>
  <si>
    <t>アクセスキー</t>
    <phoneticPr fontId="2"/>
  </si>
  <si>
    <t>半角英数8桁まで</t>
    <rPh sb="0" eb="2">
      <t>ハンカク</t>
    </rPh>
    <rPh sb="2" eb="4">
      <t>エイスウ</t>
    </rPh>
    <rPh sb="5" eb="6">
      <t>ケタ</t>
    </rPh>
    <phoneticPr fontId="2"/>
  </si>
  <si>
    <t>フレッツご契約者名フリガナ</t>
    <rPh sb="5" eb="8">
      <t>ケイヤクシャ</t>
    </rPh>
    <rPh sb="8" eb="9">
      <t>メイ</t>
    </rPh>
    <phoneticPr fontId="2"/>
  </si>
  <si>
    <t>半角ｶﾅ256文字まで</t>
    <rPh sb="0" eb="2">
      <t>ハンカク</t>
    </rPh>
    <rPh sb="7" eb="9">
      <t>モジ</t>
    </rPh>
    <phoneticPr fontId="2"/>
  </si>
  <si>
    <t>フレッツご契約者名</t>
    <rPh sb="5" eb="8">
      <t>ケイヤクシャ</t>
    </rPh>
    <rPh sb="8" eb="9">
      <t>メイ</t>
    </rPh>
    <phoneticPr fontId="2"/>
  </si>
  <si>
    <t>全角64文字まで</t>
    <phoneticPr fontId="2"/>
  </si>
  <si>
    <t>フレッツご契約者住所郵便番号</t>
    <rPh sb="5" eb="8">
      <t>ケイヤクシャ</t>
    </rPh>
    <rPh sb="8" eb="10">
      <t>ジュウショ</t>
    </rPh>
    <rPh sb="10" eb="12">
      <t>ユウビン</t>
    </rPh>
    <rPh sb="12" eb="14">
      <t>バンゴウ</t>
    </rPh>
    <phoneticPr fontId="2"/>
  </si>
  <si>
    <t>ハイフンを含む半角8桁まで
（数字、ハイフンのみ）</t>
    <rPh sb="5" eb="6">
      <t>フク</t>
    </rPh>
    <rPh sb="7" eb="9">
      <t>ハンカク</t>
    </rPh>
    <rPh sb="10" eb="11">
      <t>ケタ</t>
    </rPh>
    <phoneticPr fontId="2"/>
  </si>
  <si>
    <t>フレッツご利用場所郵便番号</t>
    <phoneticPr fontId="2"/>
  </si>
  <si>
    <t>フレッツご契約者連絡先電話番号</t>
    <rPh sb="5" eb="8">
      <t>ケイヤクシャ</t>
    </rPh>
    <rPh sb="8" eb="10">
      <t>レンラク</t>
    </rPh>
    <rPh sb="10" eb="11">
      <t>サキ</t>
    </rPh>
    <rPh sb="11" eb="13">
      <t>デンワ</t>
    </rPh>
    <rPh sb="13" eb="15">
      <t>バンゴウ</t>
    </rPh>
    <phoneticPr fontId="2"/>
  </si>
  <si>
    <t>フレッツご利用場所電話番号</t>
    <rPh sb="5" eb="7">
      <t>リヨウ</t>
    </rPh>
    <rPh sb="7" eb="9">
      <t>バショ</t>
    </rPh>
    <rPh sb="9" eb="11">
      <t>デンワ</t>
    </rPh>
    <rPh sb="11" eb="13">
      <t>バンゴウ</t>
    </rPh>
    <phoneticPr fontId="2"/>
  </si>
  <si>
    <t>選択してください
※代行申込みを承諾いただけない場合、本サービスのお申込み受付はできかねます。</t>
    <rPh sb="0" eb="2">
      <t>センタク</t>
    </rPh>
    <rPh sb="10" eb="12">
      <t>ダイコウ</t>
    </rPh>
    <rPh sb="12" eb="13">
      <t>モウ</t>
    </rPh>
    <rPh sb="13" eb="14">
      <t>コ</t>
    </rPh>
    <rPh sb="16" eb="18">
      <t>ショウダク</t>
    </rPh>
    <rPh sb="24" eb="26">
      <t>バアイ</t>
    </rPh>
    <rPh sb="27" eb="28">
      <t>ホン</t>
    </rPh>
    <rPh sb="34" eb="36">
      <t>モウシコミ</t>
    </rPh>
    <rPh sb="37" eb="39">
      <t>ウケツケ</t>
    </rPh>
    <phoneticPr fontId="2"/>
  </si>
  <si>
    <t>　</t>
    <phoneticPr fontId="2"/>
  </si>
  <si>
    <t>IPoE端末情報</t>
    <rPh sb="4" eb="6">
      <t>タンマツ</t>
    </rPh>
    <rPh sb="6" eb="8">
      <t>ジョウホウ</t>
    </rPh>
    <phoneticPr fontId="2"/>
  </si>
  <si>
    <t>選択してください
※ご利用される端末により、以下の選択肢をご選択ください。
　　・NEC Aterm　 　　　 ⇒  IPoE対応ルータ01
　　・YAMAHA RTX830 ⇒  IPoE対応ルータ02
※IPoE対応ルータ02をお申込される場合は、別途設定調書の提出をお願いいたします。</t>
    <rPh sb="0" eb="2">
      <t>センタク</t>
    </rPh>
    <rPh sb="11" eb="13">
      <t>リヨウ</t>
    </rPh>
    <rPh sb="16" eb="18">
      <t>タンマツ</t>
    </rPh>
    <rPh sb="22" eb="24">
      <t>イカ</t>
    </rPh>
    <rPh sb="25" eb="28">
      <t>センタクシ</t>
    </rPh>
    <rPh sb="30" eb="32">
      <t>センタク</t>
    </rPh>
    <rPh sb="63" eb="65">
      <t>タイオウ</t>
    </rPh>
    <rPh sb="95" eb="97">
      <t>タイオウ</t>
    </rPh>
    <rPh sb="117" eb="119">
      <t>モウシコミ</t>
    </rPh>
    <rPh sb="122" eb="124">
      <t>バアイ</t>
    </rPh>
    <rPh sb="126" eb="128">
      <t>ベット</t>
    </rPh>
    <rPh sb="128" eb="130">
      <t>セッテイ</t>
    </rPh>
    <rPh sb="130" eb="132">
      <t>チョウショ</t>
    </rPh>
    <rPh sb="133" eb="135">
      <t>テイシュツ</t>
    </rPh>
    <rPh sb="137" eb="138">
      <t>ネガ</t>
    </rPh>
    <phoneticPr fontId="2"/>
  </si>
  <si>
    <t>IPoE対応ルータ02の場合、選択してください</t>
    <rPh sb="12" eb="14">
      <t>バアイ</t>
    </rPh>
    <rPh sb="15" eb="17">
      <t>センタク</t>
    </rPh>
    <phoneticPr fontId="2"/>
  </si>
  <si>
    <t>IPoE対応ルータ02の場合、記入してください
※「開通希望年月日」の前営業日が機器設置希望年月日（予定）となります。</t>
    <rPh sb="15" eb="17">
      <t>キニュウ</t>
    </rPh>
    <phoneticPr fontId="2"/>
  </si>
  <si>
    <t>～</t>
    <phoneticPr fontId="2"/>
  </si>
  <si>
    <t>機器設置希望工事時間帯が「その他」の場合、選択してください
※借用時間は、約2時間です。
　 但し、コールドスタンバイを同時にお申し込みの場合は約3時間となります。</t>
    <rPh sb="15" eb="16">
      <t>タ</t>
    </rPh>
    <rPh sb="18" eb="20">
      <t>バアイ</t>
    </rPh>
    <rPh sb="21" eb="23">
      <t>センタク</t>
    </rPh>
    <phoneticPr fontId="2"/>
  </si>
  <si>
    <t>端末配送先</t>
    <rPh sb="0" eb="2">
      <t>タンマツ</t>
    </rPh>
    <rPh sb="2" eb="4">
      <t>ハイソウ</t>
    </rPh>
    <rPh sb="4" eb="5">
      <t>サキ</t>
    </rPh>
    <phoneticPr fontId="2"/>
  </si>
  <si>
    <t>ハイフンを含む半角10桁～13桁まで（数字、ハイフンのみ）</t>
    <phoneticPr fontId="2"/>
  </si>
  <si>
    <t>IPoEプラン専用オプション</t>
    <rPh sb="7" eb="9">
      <t>センヨウ</t>
    </rPh>
    <phoneticPr fontId="2"/>
  </si>
  <si>
    <t>企画型輻輳抑制機能</t>
    <phoneticPr fontId="2"/>
  </si>
  <si>
    <t>フレッツ回線情報　　※フレッツ別契約型の場合のみご記入ください。</t>
    <rPh sb="4" eb="6">
      <t>カイセン</t>
    </rPh>
    <rPh sb="6" eb="8">
      <t>ジョウホウ</t>
    </rPh>
    <rPh sb="20" eb="22">
      <t>バアイ</t>
    </rPh>
    <rPh sb="25" eb="27">
      <t>キニュウ</t>
    </rPh>
    <phoneticPr fontId="2"/>
  </si>
  <si>
    <r>
      <t xml:space="preserve">フレッツ契約ID
</t>
    </r>
    <r>
      <rPr>
        <b/>
        <sz val="12"/>
        <color indexed="10"/>
        <rFont val="ＭＳ Ｐゴシック"/>
        <family val="3"/>
        <charset val="128"/>
      </rPr>
      <t>（必須）</t>
    </r>
    <rPh sb="4" eb="6">
      <t>ケイヤク</t>
    </rPh>
    <phoneticPr fontId="2"/>
  </si>
  <si>
    <t>半角英数11桁 または 13桁
※ご利用中（またはお申込み中）のフレッツ契約IDをご記入ください。
※東日本：CAFまたはCOPから始まる番号
※西日本：CAFから始まる番号</t>
    <rPh sb="0" eb="2">
      <t>ハンカク</t>
    </rPh>
    <rPh sb="2" eb="4">
      <t>エイスウ</t>
    </rPh>
    <rPh sb="6" eb="7">
      <t>ケタ</t>
    </rPh>
    <rPh sb="14" eb="15">
      <t>ケタ</t>
    </rPh>
    <rPh sb="18" eb="20">
      <t>リヨウ</t>
    </rPh>
    <rPh sb="20" eb="21">
      <t>ナカ</t>
    </rPh>
    <rPh sb="26" eb="28">
      <t>モウシコ</t>
    </rPh>
    <rPh sb="29" eb="30">
      <t>ナカ</t>
    </rPh>
    <rPh sb="36" eb="38">
      <t>ケイヤク</t>
    </rPh>
    <rPh sb="42" eb="44">
      <t>キニュウ</t>
    </rPh>
    <rPh sb="51" eb="52">
      <t>ヒガシ</t>
    </rPh>
    <rPh sb="52" eb="54">
      <t>ニホン</t>
    </rPh>
    <rPh sb="66" eb="67">
      <t>ハジ</t>
    </rPh>
    <rPh sb="69" eb="71">
      <t>バンゴウ</t>
    </rPh>
    <rPh sb="73" eb="74">
      <t>ニシ</t>
    </rPh>
    <rPh sb="74" eb="76">
      <t>ニホン</t>
    </rPh>
    <rPh sb="82" eb="83">
      <t>ハジ</t>
    </rPh>
    <rPh sb="85" eb="87">
      <t>バンゴウ</t>
    </rPh>
    <phoneticPr fontId="2"/>
  </si>
  <si>
    <r>
      <t xml:space="preserve">端末ご利用形態
</t>
    </r>
    <r>
      <rPr>
        <b/>
        <sz val="12"/>
        <color indexed="10"/>
        <rFont val="ＭＳ Ｐゴシック"/>
        <family val="3"/>
        <charset val="128"/>
      </rPr>
      <t>（必須）</t>
    </r>
    <rPh sb="0" eb="2">
      <t>タンマツ</t>
    </rPh>
    <rPh sb="3" eb="5">
      <t>リヨウ</t>
    </rPh>
    <rPh sb="5" eb="7">
      <t>ケイタイ</t>
    </rPh>
    <phoneticPr fontId="2"/>
  </si>
  <si>
    <r>
      <t xml:space="preserve">レンタル端末種別
</t>
    </r>
    <r>
      <rPr>
        <b/>
        <sz val="12"/>
        <color indexed="10"/>
        <rFont val="ＭＳ Ｐゴシック"/>
        <family val="3"/>
        <charset val="128"/>
      </rPr>
      <t>（必須）</t>
    </r>
    <rPh sb="4" eb="6">
      <t>タンマツ</t>
    </rPh>
    <rPh sb="6" eb="8">
      <t>シュベツ</t>
    </rPh>
    <phoneticPr fontId="2"/>
  </si>
  <si>
    <r>
      <t xml:space="preserve">保守タイプ
</t>
    </r>
    <r>
      <rPr>
        <b/>
        <sz val="12"/>
        <color indexed="10"/>
        <rFont val="ＭＳ Ｐゴシック"/>
        <family val="3"/>
        <charset val="128"/>
      </rPr>
      <t>（必須）</t>
    </r>
    <rPh sb="0" eb="2">
      <t>ホシュ</t>
    </rPh>
    <phoneticPr fontId="2"/>
  </si>
  <si>
    <r>
      <t xml:space="preserve">コールドスタンバイ
</t>
    </r>
    <r>
      <rPr>
        <b/>
        <sz val="12"/>
        <color indexed="10"/>
        <rFont val="ＭＳ Ｐゴシック"/>
        <family val="3"/>
        <charset val="128"/>
      </rPr>
      <t>（必須）</t>
    </r>
    <phoneticPr fontId="2"/>
  </si>
  <si>
    <r>
      <t xml:space="preserve">工事区分
</t>
    </r>
    <r>
      <rPr>
        <b/>
        <sz val="12"/>
        <color indexed="10"/>
        <rFont val="ＭＳ Ｐゴシック"/>
        <family val="3"/>
        <charset val="128"/>
      </rPr>
      <t>（必須）</t>
    </r>
    <rPh sb="0" eb="2">
      <t>コウジ</t>
    </rPh>
    <rPh sb="2" eb="4">
      <t>クブン</t>
    </rPh>
    <phoneticPr fontId="2"/>
  </si>
  <si>
    <r>
      <t xml:space="preserve">機器設置希望年月日
</t>
    </r>
    <r>
      <rPr>
        <b/>
        <sz val="12"/>
        <color indexed="10"/>
        <rFont val="ＭＳ Ｐゴシック"/>
        <family val="3"/>
        <charset val="128"/>
      </rPr>
      <t>（必須）</t>
    </r>
    <phoneticPr fontId="2"/>
  </si>
  <si>
    <r>
      <t xml:space="preserve">機器設置希望工事時間帯
</t>
    </r>
    <r>
      <rPr>
        <b/>
        <sz val="12"/>
        <color indexed="10"/>
        <rFont val="ＭＳ Ｐゴシック"/>
        <family val="3"/>
        <charset val="128"/>
      </rPr>
      <t>（必須）</t>
    </r>
    <phoneticPr fontId="2"/>
  </si>
  <si>
    <r>
      <t xml:space="preserve">機器設置希望工事時間
</t>
    </r>
    <r>
      <rPr>
        <b/>
        <sz val="12"/>
        <color indexed="10"/>
        <rFont val="ＭＳ Ｐゴシック"/>
        <family val="3"/>
        <charset val="128"/>
      </rPr>
      <t>（必須）</t>
    </r>
    <phoneticPr fontId="2"/>
  </si>
  <si>
    <r>
      <t xml:space="preserve">配送先郵便番号
</t>
    </r>
    <r>
      <rPr>
        <b/>
        <sz val="12"/>
        <color indexed="10"/>
        <rFont val="ＭＳ Ｐゴシック"/>
        <family val="3"/>
        <charset val="128"/>
      </rPr>
      <t>（必須）</t>
    </r>
    <rPh sb="0" eb="2">
      <t>ハイソウ</t>
    </rPh>
    <rPh sb="2" eb="3">
      <t>サキ</t>
    </rPh>
    <rPh sb="3" eb="7">
      <t>ユウビンバンゴウ</t>
    </rPh>
    <phoneticPr fontId="2"/>
  </si>
  <si>
    <r>
      <t xml:space="preserve">配送先ご住所
</t>
    </r>
    <r>
      <rPr>
        <b/>
        <sz val="12"/>
        <color indexed="10"/>
        <rFont val="ＭＳ Ｐゴシック"/>
        <family val="3"/>
        <charset val="128"/>
      </rPr>
      <t>（必須）</t>
    </r>
    <rPh sb="4" eb="6">
      <t>ジュウショ</t>
    </rPh>
    <phoneticPr fontId="2"/>
  </si>
  <si>
    <r>
      <t xml:space="preserve">配送先お名前
</t>
    </r>
    <r>
      <rPr>
        <b/>
        <sz val="12"/>
        <color indexed="10"/>
        <rFont val="ＭＳ Ｐゴシック"/>
        <family val="3"/>
        <charset val="128"/>
      </rPr>
      <t>（必須）</t>
    </r>
    <rPh sb="0" eb="2">
      <t>ハイソウ</t>
    </rPh>
    <rPh sb="2" eb="3">
      <t>サキ</t>
    </rPh>
    <rPh sb="4" eb="6">
      <t>ナマエ</t>
    </rPh>
    <phoneticPr fontId="2"/>
  </si>
  <si>
    <r>
      <t xml:space="preserve">連絡先電話番号
</t>
    </r>
    <r>
      <rPr>
        <b/>
        <sz val="12"/>
        <color indexed="10"/>
        <rFont val="ＭＳ Ｐゴシック"/>
        <family val="3"/>
        <charset val="128"/>
      </rPr>
      <t>（必須）</t>
    </r>
    <rPh sb="0" eb="2">
      <t>レンラク</t>
    </rPh>
    <rPh sb="2" eb="3">
      <t>サキ</t>
    </rPh>
    <rPh sb="3" eb="5">
      <t>デンワ</t>
    </rPh>
    <rPh sb="5" eb="7">
      <t>バンゴウ</t>
    </rPh>
    <phoneticPr fontId="2"/>
  </si>
  <si>
    <r>
      <t>半角数字７桁
※</t>
    </r>
    <r>
      <rPr>
        <u/>
        <sz val="10"/>
        <rFont val="ＭＳ Ｐゴシック"/>
        <family val="3"/>
        <charset val="128"/>
      </rPr>
      <t>ハイフンを除く</t>
    </r>
    <r>
      <rPr>
        <sz val="10"/>
        <rFont val="ＭＳ Ｐゴシック"/>
        <family val="3"/>
        <charset val="128"/>
      </rPr>
      <t>数字7桁をご記入ください。</t>
    </r>
    <rPh sb="13" eb="14">
      <t>ノゾ</t>
    </rPh>
    <rPh sb="15" eb="17">
      <t>スウジ</t>
    </rPh>
    <rPh sb="18" eb="19">
      <t>ケタ</t>
    </rPh>
    <rPh sb="21" eb="23">
      <t>キニュウ</t>
    </rPh>
    <phoneticPr fontId="2"/>
  </si>
  <si>
    <t>付加サービス情報</t>
    <phoneticPr fontId="2"/>
  </si>
  <si>
    <t>OCNメールアカウント情報</t>
    <phoneticPr fontId="2"/>
  </si>
  <si>
    <t>メールアカウント情報</t>
    <phoneticPr fontId="2"/>
  </si>
  <si>
    <t>第一希望アカウント</t>
    <phoneticPr fontId="2"/>
  </si>
  <si>
    <t>第二希望アカウント</t>
    <phoneticPr fontId="2"/>
  </si>
  <si>
    <t>第三希望アカウント</t>
    <phoneticPr fontId="2"/>
  </si>
  <si>
    <t>OCNメールアドレス引継ぎ情報</t>
    <phoneticPr fontId="2"/>
  </si>
  <si>
    <t>既契約回線からの引継ぎ希望メールアドレス１</t>
    <phoneticPr fontId="2"/>
  </si>
  <si>
    <t>引継ぎ元お客さま番号</t>
    <phoneticPr fontId="2"/>
  </si>
  <si>
    <t>引継ぎ希望アドレス</t>
    <phoneticPr fontId="2"/>
  </si>
  <si>
    <t>既契約回線からの引継ぎ希望メールアドレス2</t>
    <phoneticPr fontId="2"/>
  </si>
  <si>
    <t>既契約回線からの引継ぎ希望メールアドレス3</t>
    <phoneticPr fontId="2"/>
  </si>
  <si>
    <t>既契約回線からの引継ぎ希望メールアドレス4</t>
    <phoneticPr fontId="2"/>
  </si>
  <si>
    <t>契約タイプ</t>
    <rPh sb="0" eb="2">
      <t>ケイヤク</t>
    </rPh>
    <phoneticPr fontId="1"/>
  </si>
  <si>
    <t>1.5Mタイプ</t>
  </si>
  <si>
    <t>8Mタイプ</t>
  </si>
  <si>
    <t>モア(12M)</t>
  </si>
  <si>
    <t>モアⅡ(24Mタイプ)/モア24(24タイプ)</t>
  </si>
  <si>
    <t>モアⅡ(40M)/モア40(40Mタイプ)</t>
  </si>
  <si>
    <t>モアⅢ(47M)・モアスペシャル(47M)</t>
  </si>
  <si>
    <t>モアⅢ(47M)・ビジネスタイプ(NTT東日本)</t>
  </si>
  <si>
    <t>モアⅡ(24M)・ビジネスタイプ(NTT東日本)</t>
  </si>
  <si>
    <t>ニューファミリータイプ(NTT東日本)</t>
  </si>
  <si>
    <t>ベーシックタイプ(NTT東日本/NTT西日本)</t>
  </si>
  <si>
    <t>ビル・マンションタイプ(NTT東日本/NTT西日本)</t>
  </si>
  <si>
    <t>ファミリータイプ</t>
  </si>
  <si>
    <t>マンションタイプ</t>
  </si>
  <si>
    <t>ファミリータイプ(NTT東日本/NTT西日本)</t>
  </si>
  <si>
    <t>ファミリー・ハイスピードタイプ(NTT東日本/NTT西日本)</t>
  </si>
  <si>
    <t>マンションタイプ(NTT東日本/NTT西日本)</t>
  </si>
  <si>
    <t>マンション・ハイスピードタイプ(NTT東日本/NTT西日本)</t>
  </si>
  <si>
    <t>ファミリー・スーパーハイスピードタイプ隼(NTT西日本)</t>
  </si>
  <si>
    <t>マンション・スーパーハイスピードタイプ隼(NTT西日本)</t>
  </si>
  <si>
    <t>プライオ1(NTT東日本)</t>
  </si>
  <si>
    <t>ギガファミリー・スマートタイプ(NTT東日本)</t>
  </si>
  <si>
    <t>ギガマンション・スマートタイプ(NTT東日本)</t>
  </si>
  <si>
    <t>ファミリー・ギガラインタイプ(NTT東日本)</t>
  </si>
  <si>
    <t>マンション・ギガラインタイプ(NTT東日本)</t>
  </si>
  <si>
    <t>ファミリー 100M(NTT東日本)</t>
  </si>
  <si>
    <t>マンション 100M(NTT東日本)</t>
  </si>
  <si>
    <t>ファミリー 100M(NTT西日本)</t>
  </si>
  <si>
    <t>マンション 100M(NTT西日本)</t>
  </si>
  <si>
    <t>ファミリー 200M(NTT東日本)</t>
  </si>
  <si>
    <t>マンション 200M(NTT東日本)</t>
  </si>
  <si>
    <t>ファミリー 200M(NTT西日本)</t>
  </si>
  <si>
    <t>マンション 200M(NTT西日本)</t>
  </si>
  <si>
    <t>ファミリー 1G(NTT東日本)</t>
  </si>
  <si>
    <t>マンション 1G(NTT東日本)</t>
  </si>
  <si>
    <t>ファミリー 1G(NTT西日本)</t>
  </si>
  <si>
    <t>マンション 1G(NTT西日本)</t>
  </si>
  <si>
    <t>NTT東日本</t>
  </si>
  <si>
    <t>NTT西日本</t>
  </si>
  <si>
    <t>モアⅢ(47M)(NTT東日本)</t>
  </si>
  <si>
    <t>モアスペシャル(47M)(NTT西日本)</t>
  </si>
  <si>
    <t>モアⅡ(40M)(NTT東日本)</t>
  </si>
  <si>
    <t>モア40(40M)(NTT西日本)</t>
  </si>
  <si>
    <t>モア24(24M)(NTT西日本)</t>
  </si>
  <si>
    <t>モア(12M)(NTT東日本)</t>
  </si>
  <si>
    <t>モア(12M)(NTT西日本)</t>
  </si>
  <si>
    <t>8M(NTT東日本)</t>
  </si>
  <si>
    <t>8M(NTT西日本)</t>
  </si>
  <si>
    <t>1.5M(NTT東日本)</t>
  </si>
  <si>
    <t>1.5M(NTT西日本)</t>
  </si>
  <si>
    <t>モアⅡ(40M)・ビジネスタイプ(NTT東日本)</t>
  </si>
  <si>
    <t>ファミリータイプ(NTT東日本)</t>
  </si>
  <si>
    <t>ファミリータイプ(NTT西日本)</t>
  </si>
  <si>
    <t>ファミリー・ハイスピードタイプ(NTT東日本)</t>
  </si>
  <si>
    <t>ファミリー・ハイスピードタイプ(NTT西日本)</t>
  </si>
  <si>
    <t>forVPN/動的IP+フレッツ・ADSL</t>
  </si>
  <si>
    <t>forVPN/動的IP+Bフレッツ</t>
  </si>
  <si>
    <t>forVPN/動的IP+OCN ADSLサービス(F)</t>
  </si>
  <si>
    <t>forVPN/動的IP＋別契IPoE</t>
    <rPh sb="12" eb="13">
      <t>ベツ</t>
    </rPh>
    <rPh sb="13" eb="14">
      <t>ケイ</t>
    </rPh>
    <phoneticPr fontId="1"/>
  </si>
  <si>
    <t>forVPN/動的IP+光コラボ（PPPoE/IPoE）</t>
    <rPh sb="12" eb="13">
      <t>ヒカリ</t>
    </rPh>
    <phoneticPr fontId="1"/>
  </si>
  <si>
    <t>forVPN/動的IP+フレッツ 光ライト</t>
    <phoneticPr fontId="1"/>
  </si>
  <si>
    <t>forVPN/動的IP+フレッツ 光ネクスト</t>
    <phoneticPr fontId="1"/>
  </si>
  <si>
    <t>forVPN/動的IP+OCN 光サービス(F)「光ネクスト」</t>
    <phoneticPr fontId="1"/>
  </si>
  <si>
    <t>IP1+フレッツ・ADSL</t>
    <phoneticPr fontId="1"/>
  </si>
  <si>
    <t>ビジネスタイプ(NTT東日本/NTT西日本)</t>
  </si>
  <si>
    <t>プライオ10(NTT東日本)</t>
  </si>
  <si>
    <t>IP1+Bフレッツ</t>
    <phoneticPr fontId="1"/>
  </si>
  <si>
    <t>IP1+フレッツ 光ネクスト</t>
    <phoneticPr fontId="1"/>
  </si>
  <si>
    <t>IP1+フレッツ 光ライト</t>
    <phoneticPr fontId="1"/>
  </si>
  <si>
    <t>ビジネスタイプ(NTT東日本)</t>
  </si>
  <si>
    <t>ビジネスタイプ(NTT西日本)</t>
  </si>
  <si>
    <t>IP1+別契IPoE</t>
    <phoneticPr fontId="1"/>
  </si>
  <si>
    <t>IP1+OCN ADSLサービス(F)</t>
    <phoneticPr fontId="1"/>
  </si>
  <si>
    <t>IP1+OCN 光サービス(F)「光ネクスト」</t>
    <phoneticPr fontId="1"/>
  </si>
  <si>
    <t>IP1+光コラボ（PPPoE/IPoE）</t>
    <phoneticPr fontId="1"/>
  </si>
  <si>
    <t>新規申込み</t>
  </si>
  <si>
    <t>第2種OCN契約からの移行申込み</t>
  </si>
  <si>
    <t>お申込みパターン</t>
    <phoneticPr fontId="1"/>
  </si>
  <si>
    <t>申込み状況</t>
  </si>
  <si>
    <t>開通済み</t>
  </si>
  <si>
    <t>申込済み</t>
  </si>
  <si>
    <t>ご利用場所</t>
  </si>
  <si>
    <t>ご契約者住所と同じ</t>
  </si>
  <si>
    <t>次のとおり</t>
  </si>
  <si>
    <t>ご利用場所に関する連絡先</t>
  </si>
  <si>
    <t>お申込みに関する連絡先に同じ</t>
  </si>
  <si>
    <t>技術担当者情報</t>
    <rPh sb="5" eb="7">
      <t>ジョウホウ</t>
    </rPh>
    <phoneticPr fontId="1"/>
  </si>
  <si>
    <t>お申込みに関する連絡先と同じ</t>
  </si>
  <si>
    <t>ご利用場所に関する連絡先と同じ</t>
  </si>
  <si>
    <t>次のとおり</t>
    <phoneticPr fontId="1"/>
  </si>
  <si>
    <t>支払方法</t>
  </si>
  <si>
    <t>請求書によるお支払</t>
  </si>
  <si>
    <t>既契約のお支払情報と同一にする</t>
  </si>
  <si>
    <t>ご利用場所住所と同じ</t>
  </si>
  <si>
    <t>毎月の利用料の請求先</t>
    <phoneticPr fontId="1"/>
  </si>
  <si>
    <t>ご利用案内の送付先</t>
  </si>
  <si>
    <t>毎月の利用料の請求先と同じ</t>
  </si>
  <si>
    <t>回線種別</t>
  </si>
  <si>
    <t>個人</t>
  </si>
  <si>
    <t>法人</t>
  </si>
  <si>
    <t>外国公館等</t>
  </si>
  <si>
    <t>在日米軍</t>
  </si>
  <si>
    <t>国・地方自治体</t>
  </si>
  <si>
    <t>業務用</t>
  </si>
  <si>
    <t>料金に関する留意事項</t>
  </si>
  <si>
    <t>相対申込有</t>
  </si>
  <si>
    <t>型紙申込有</t>
  </si>
  <si>
    <t>希望有無</t>
  </si>
  <si>
    <t>希望する</t>
  </si>
  <si>
    <t>希望しない</t>
  </si>
  <si>
    <t>利用有無</t>
    <rPh sb="0" eb="2">
      <t>リヨウ</t>
    </rPh>
    <rPh sb="2" eb="4">
      <t>ウム</t>
    </rPh>
    <phoneticPr fontId="1"/>
  </si>
  <si>
    <t>利用する</t>
  </si>
  <si>
    <t>利用しない</t>
  </si>
  <si>
    <t>利用する(ルータタイプ)</t>
  </si>
  <si>
    <t>セキュリティGW</t>
    <phoneticPr fontId="1"/>
  </si>
  <si>
    <t>保守タイプ</t>
    <phoneticPr fontId="1"/>
  </si>
  <si>
    <t>センドバック保守</t>
  </si>
  <si>
    <t>オンサイト保守(平日9:00-17:00)</t>
  </si>
  <si>
    <t>オンサイト保守(24時間365日)</t>
  </si>
  <si>
    <t>フレッツ・v6オプション代行申込みについて</t>
  </si>
  <si>
    <t>OCNによる代行申込み登録を承諾する</t>
  </si>
  <si>
    <t>工事区分</t>
  </si>
  <si>
    <t>オンサイト設置</t>
  </si>
  <si>
    <t>お客様設置</t>
    <phoneticPr fontId="1"/>
  </si>
  <si>
    <t>機器設置希望工事時間帯</t>
  </si>
  <si>
    <t>午前フリー(9:00～12:00)</t>
  </si>
  <si>
    <t>午後フリー(13:00～17:00)</t>
  </si>
  <si>
    <t>終日フリー(9:00～17:00)</t>
  </si>
  <si>
    <t>その他</t>
  </si>
  <si>
    <t>機器設置希望工事時間</t>
  </si>
  <si>
    <t>00:00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</si>
  <si>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</si>
  <si>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</si>
  <si>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</si>
  <si>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</si>
  <si>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</si>
  <si>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</si>
  <si>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</si>
  <si>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</si>
  <si>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</si>
  <si>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</si>
  <si>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</si>
  <si>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</si>
  <si>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</si>
  <si>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</si>
  <si>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</si>
  <si>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</si>
  <si>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</si>
  <si>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</si>
  <si>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</si>
  <si>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</si>
  <si>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</si>
  <si>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</si>
  <si>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</si>
  <si>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総務部</t>
  </si>
  <si>
    <t>企画部</t>
  </si>
  <si>
    <t>営業部</t>
  </si>
  <si>
    <t>開発部</t>
  </si>
  <si>
    <t>総務課</t>
  </si>
  <si>
    <t>営業課</t>
  </si>
  <si>
    <t>企画課</t>
  </si>
  <si>
    <t>開発課</t>
  </si>
  <si>
    <t>代表取締役会長</t>
  </si>
  <si>
    <t>会長</t>
  </si>
  <si>
    <t>代表取締役社長</t>
  </si>
  <si>
    <t>社長</t>
  </si>
  <si>
    <t>代表取締役</t>
  </si>
  <si>
    <t>専務取締役</t>
  </si>
  <si>
    <t>常務取締役</t>
  </si>
  <si>
    <t>監査役</t>
  </si>
  <si>
    <t>事業部長</t>
  </si>
  <si>
    <t>副事業部長</t>
  </si>
  <si>
    <t>本部長</t>
  </si>
  <si>
    <t>副本部長</t>
  </si>
  <si>
    <t>推進部長</t>
  </si>
  <si>
    <t>統括部長</t>
  </si>
  <si>
    <t>部長</t>
  </si>
  <si>
    <t>副部長</t>
  </si>
  <si>
    <t>担当部長</t>
  </si>
  <si>
    <t>営業部長</t>
  </si>
  <si>
    <t>技術部長</t>
  </si>
  <si>
    <t>所長</t>
  </si>
  <si>
    <t>次長</t>
  </si>
  <si>
    <t>課長</t>
  </si>
  <si>
    <t>課長代理</t>
  </si>
  <si>
    <t>担当課長</t>
  </si>
  <si>
    <t>係長</t>
  </si>
  <si>
    <t>主査</t>
  </si>
  <si>
    <t>主任</t>
  </si>
  <si>
    <t>室長</t>
  </si>
  <si>
    <t>技師</t>
  </si>
  <si>
    <t>保守受付言語</t>
  </si>
  <si>
    <t>日本語</t>
  </si>
  <si>
    <t>英語</t>
  </si>
  <si>
    <t>　ライセンス</t>
    <phoneticPr fontId="2"/>
  </si>
  <si>
    <t>ウイルスチェックサービス</t>
    <phoneticPr fontId="2"/>
  </si>
  <si>
    <t>契約タイプ
【リスト】</t>
    <rPh sb="0" eb="2">
      <t>ケイヤク</t>
    </rPh>
    <phoneticPr fontId="2"/>
  </si>
  <si>
    <t>契約タイプ制御用
合体名</t>
    <rPh sb="0" eb="2">
      <t>ケイヤク</t>
    </rPh>
    <rPh sb="5" eb="7">
      <t>セイギョ</t>
    </rPh>
    <rPh sb="7" eb="8">
      <t>ヨウ</t>
    </rPh>
    <rPh sb="9" eb="11">
      <t>ガッタイ</t>
    </rPh>
    <rPh sb="11" eb="12">
      <t>メイ</t>
    </rPh>
    <phoneticPr fontId="1"/>
  </si>
  <si>
    <t>forVPN/動的IPフレッツ 光ネクスト(IPoE 標準プラン)</t>
  </si>
  <si>
    <t>forVPNhnIPoE</t>
  </si>
  <si>
    <t>forVPN/動的IPフレッツ 光ネクスト(IPoE ワイドプラン)</t>
  </si>
  <si>
    <t>forVPN/動的IPフレッツ 光ネクスト</t>
  </si>
  <si>
    <t>forVPNhn</t>
  </si>
  <si>
    <t>forVPN/動的IPフレッツ 光ライト</t>
  </si>
  <si>
    <t>forVPNhl</t>
  </si>
  <si>
    <t>forVPN/動的IPフレッツ・光プレミアム(NTT西日本)</t>
  </si>
  <si>
    <t>forVPNhp</t>
  </si>
  <si>
    <t>forVPN/動的IPBフレッツ</t>
  </si>
  <si>
    <t>forVPNB</t>
  </si>
  <si>
    <t>forVPN/動的IPフレッツ・ISDN</t>
  </si>
  <si>
    <t>forVPN/動的IPフレッツ・ADSL</t>
  </si>
  <si>
    <t>forVPNadslF</t>
  </si>
  <si>
    <t>forVPN/動的IPOCN 光サービス(F)「光ネクスト」</t>
  </si>
  <si>
    <t>forVPNhnF</t>
  </si>
  <si>
    <t>forVPN/動的IPOCN 光サービス(F)「Bフレッツ」</t>
  </si>
  <si>
    <t>forVPNbF</t>
  </si>
  <si>
    <t>forVPN/動的IPOCN ADSLサービス(F)</t>
  </si>
  <si>
    <t>forVPN/動的IPOCN光【光一括提供型】(IPoE 標準プラン)</t>
  </si>
  <si>
    <t>forVPNhnc</t>
  </si>
  <si>
    <t>forVPN/動的IPOCN光【光一括提供型】(IPoE ワイドプラン)</t>
  </si>
  <si>
    <t>forVPN/動的IPOCN光【光一括提供型】</t>
  </si>
  <si>
    <t>IP1フレッツ 光ネクスト(IPoE 標準プラン)</t>
  </si>
  <si>
    <t>IP1hnIPoE</t>
  </si>
  <si>
    <t>IP1フレッツ 光ネクスト(IPoE ワイドプラン)</t>
  </si>
  <si>
    <t>IP1フレッツ 光ネクスト</t>
  </si>
  <si>
    <t>IP1hn</t>
  </si>
  <si>
    <t>IP1フレッツ 光ライト</t>
  </si>
  <si>
    <t>IP1hl</t>
  </si>
  <si>
    <t>IP1フレッツ・光プレミアム(NTT西日本)</t>
  </si>
  <si>
    <t>IP1hp</t>
  </si>
  <si>
    <t>IP1Bフレッツ</t>
  </si>
  <si>
    <t>IP1B</t>
  </si>
  <si>
    <t>IP1フレッツ・ISDN</t>
  </si>
  <si>
    <t>IP1フレッツ・ADSL</t>
  </si>
  <si>
    <t>IP1adslF</t>
  </si>
  <si>
    <t>IP1OCN 光サービス(F)「光ネクスト」</t>
  </si>
  <si>
    <t>IP1hnF</t>
  </si>
  <si>
    <t>IP1OCN 光サービス(F)「Bフレッツ」</t>
  </si>
  <si>
    <t>IP1bF</t>
  </si>
  <si>
    <t>IP1OCN ADSLサービス(F)</t>
  </si>
  <si>
    <t>IP1OCN光【光一括提供型】(IPoE 標準プラン)</t>
  </si>
  <si>
    <t>IP1hnc</t>
  </si>
  <si>
    <t>IP1OCN光【光一括提供型】(IPoE ワイドプラン)</t>
  </si>
  <si>
    <t>IP1OCN光【光一括提供型】</t>
  </si>
  <si>
    <t>IP8フレッツ 光ネクスト(IPoE 標準プラン)</t>
  </si>
  <si>
    <t>IP8hnIPoE</t>
  </si>
  <si>
    <t>IP8フレッツ 光ネクスト(IPoE ワイドプラン)</t>
  </si>
  <si>
    <t>IP8フレッツ 光ネクスト</t>
  </si>
  <si>
    <t>IP8hn</t>
  </si>
  <si>
    <t>IP8フレッツ 光ライト</t>
  </si>
  <si>
    <t>IP8hl</t>
  </si>
  <si>
    <t>IP8フレッツ・光プレミアム(NTT西日本)</t>
  </si>
  <si>
    <t>IP8hp</t>
  </si>
  <si>
    <t>IP8Bフレッツ</t>
  </si>
  <si>
    <t>IP8B</t>
  </si>
  <si>
    <t>IP8フレッツ・ISDN</t>
  </si>
  <si>
    <t>IP8フレッツ・ADSL</t>
  </si>
  <si>
    <t>IP8adslF</t>
  </si>
  <si>
    <t>IP8OCN 光サービス(F)「光ネクスト」</t>
  </si>
  <si>
    <t>IP8hnF</t>
  </si>
  <si>
    <t>IP8OCN 光サービス(F)「Bフレッツ」</t>
  </si>
  <si>
    <t>IP8bF</t>
  </si>
  <si>
    <t>IP8OCN ADSLサービス(F)</t>
  </si>
  <si>
    <t>IP8OCN光【光一括提供型】(IPoE 標準プラン)</t>
  </si>
  <si>
    <t>IP8hnc</t>
  </si>
  <si>
    <t>IP8OCN光【光一括提供型】(IPoE ワイドプラン)</t>
  </si>
  <si>
    <t>IP8OCN光【光一括提供型】</t>
  </si>
  <si>
    <t>IP16フレッツ 光ネクスト(IPoE 標準プラン)</t>
  </si>
  <si>
    <t>IP16hnIPoE</t>
  </si>
  <si>
    <t>IP16フレッツ 光ネクスト(IPoE ワイドプラン)</t>
  </si>
  <si>
    <t>IP16フレッツ 光ネクスト</t>
  </si>
  <si>
    <t>IP16hn</t>
  </si>
  <si>
    <t>IP16フレッツ 光ライト</t>
  </si>
  <si>
    <t>IP16hl</t>
  </si>
  <si>
    <t>IP16フレッツ・光プレミアム(NTT西日本)</t>
  </si>
  <si>
    <t>IP16hp</t>
  </si>
  <si>
    <t>IP16Bフレッツ</t>
  </si>
  <si>
    <t>IP16B</t>
  </si>
  <si>
    <t>IP16フレッツ・ISDN</t>
  </si>
  <si>
    <t>IP16フレッツ・ADSL</t>
  </si>
  <si>
    <t>IP16adslF</t>
  </si>
  <si>
    <t>IP16OCN 光サービス(F)「光ネクスト」</t>
  </si>
  <si>
    <t>IP16hnF</t>
  </si>
  <si>
    <t>IP16OCN 光サービス(F)「Bフレッツ」</t>
  </si>
  <si>
    <t>IP16bF</t>
  </si>
  <si>
    <t>IP16OCN ADSLサービス(F)</t>
  </si>
  <si>
    <t>IP16OCN光【光一括提供型】(IPoE 標準プラン)</t>
  </si>
  <si>
    <t>IP16hnc</t>
  </si>
  <si>
    <t>IP16OCN光【光一括提供型】(IPoE ワイドプラン)</t>
  </si>
  <si>
    <t>IP16OCN光【光一括提供型】</t>
  </si>
  <si>
    <t>IP32フレッツ 光ネクスト</t>
  </si>
  <si>
    <t>IP32Bフレッツ</t>
  </si>
  <si>
    <t>IP32OCN 光サービス(F)「光ネクスト」</t>
  </si>
  <si>
    <t>IP32OCN 光サービス(F)「Bフレッツ」</t>
  </si>
  <si>
    <t>IP64フレッツ 光ネクスト</t>
  </si>
  <si>
    <t>IP64Bフレッツ</t>
  </si>
  <si>
    <t>IP64OCN 光サービス(F)「光ネクスト」</t>
  </si>
  <si>
    <t>IP64OCN 光サービス(F)「Bフレッツ」</t>
  </si>
  <si>
    <t>forVPNライトフレッツ 光ネクスト</t>
  </si>
  <si>
    <t>litehn</t>
  </si>
  <si>
    <t>forVPNライトフレッツ 光ライト</t>
  </si>
  <si>
    <t>litehl</t>
  </si>
  <si>
    <t>forVPNライトフレッツ・光プレミアム(NTT西日本)</t>
  </si>
  <si>
    <t>litehp</t>
  </si>
  <si>
    <t>forVPNライトBフレッツ</t>
  </si>
  <si>
    <t>liteB</t>
  </si>
  <si>
    <t>forVPNライトフレッツ・ISDN</t>
  </si>
  <si>
    <t>forVPNライトフレッツ・ADSL</t>
  </si>
  <si>
    <t>forVPNライトOCN光【光一括提供型】</t>
  </si>
  <si>
    <t>litehnc</t>
  </si>
  <si>
    <t>▼契約タイプ制御用</t>
    <rPh sb="1" eb="3">
      <t>ケイヤク</t>
    </rPh>
    <rPh sb="6" eb="8">
      <t>セイギョ</t>
    </rPh>
    <rPh sb="8" eb="9">
      <t>ヨウ</t>
    </rPh>
    <phoneticPr fontId="1"/>
  </si>
  <si>
    <t>IP種別＋アクセスタイプ</t>
    <rPh sb="2" eb="4">
      <t>シュベツ</t>
    </rPh>
    <phoneticPr fontId="1"/>
  </si>
  <si>
    <t>変換用</t>
    <rPh sb="0" eb="3">
      <t>ヘンカンヨウ</t>
    </rPh>
    <phoneticPr fontId="1"/>
  </si>
  <si>
    <t>forVPNadsl</t>
    <phoneticPr fontId="1"/>
  </si>
  <si>
    <t>forVPNadsl</t>
    <phoneticPr fontId="1"/>
  </si>
  <si>
    <t>ファミリー 100M(NTT東日本)</t>
    <phoneticPr fontId="1"/>
  </si>
  <si>
    <t>IP1adsl</t>
  </si>
  <si>
    <t>IP1adsl</t>
    <phoneticPr fontId="1"/>
  </si>
  <si>
    <t>IP8adsl</t>
    <phoneticPr fontId="1"/>
  </si>
  <si>
    <t>IP16adsl</t>
    <phoneticPr fontId="1"/>
  </si>
  <si>
    <t>liteadsl</t>
    <phoneticPr fontId="1"/>
  </si>
  <si>
    <t>forVPNhnc</t>
    <phoneticPr fontId="1"/>
  </si>
  <si>
    <t>IP3264_B</t>
  </si>
  <si>
    <t>IP3264_hnF</t>
  </si>
  <si>
    <t>IP3264_bF</t>
  </si>
  <si>
    <t>IP3264_hn</t>
  </si>
  <si>
    <t>IP3264_hn</t>
    <phoneticPr fontId="1"/>
  </si>
  <si>
    <t>契約タイプ
【条件付き書式】</t>
    <rPh sb="0" eb="2">
      <t>ケイヤク</t>
    </rPh>
    <rPh sb="7" eb="10">
      <t>ジョウケンツ</t>
    </rPh>
    <rPh sb="11" eb="13">
      <t>ショシキ</t>
    </rPh>
    <phoneticPr fontId="2"/>
  </si>
  <si>
    <t>list_FletsApply</t>
  </si>
  <si>
    <t>list_applicationPattern</t>
    <phoneticPr fontId="1"/>
  </si>
  <si>
    <t>list_locationAddress</t>
  </si>
  <si>
    <t>list_locationLiaison</t>
  </si>
  <si>
    <t>list_nwTechnology_1</t>
  </si>
  <si>
    <t>list_nwTechnology_2</t>
    <phoneticPr fontId="1"/>
  </si>
  <si>
    <t>list_paymentOption</t>
  </si>
  <si>
    <t>list_billMailingCopylist_1</t>
  </si>
  <si>
    <t>list_billMailingCopylist_2</t>
    <phoneticPr fontId="1"/>
  </si>
  <si>
    <t>list_kaianMailingAdd_1</t>
  </si>
  <si>
    <t>list_kaianMailingAdd_2</t>
    <phoneticPr fontId="1"/>
  </si>
  <si>
    <t>ご利用場所住所と同じ</t>
    <phoneticPr fontId="1"/>
  </si>
  <si>
    <t>list_kaianMailingAdd_3</t>
    <phoneticPr fontId="1"/>
  </si>
  <si>
    <t>list_kaianMailingAdd_4</t>
    <phoneticPr fontId="1"/>
  </si>
  <si>
    <t>list_customerDivision</t>
  </si>
  <si>
    <t>list_individuallyChargeType</t>
  </si>
  <si>
    <t>お客様ご要望記事欄</t>
    <phoneticPr fontId="1"/>
  </si>
  <si>
    <t>選択してください</t>
    <rPh sb="0" eb="2">
      <t>センタク</t>
    </rPh>
    <phoneticPr fontId="11"/>
  </si>
  <si>
    <t>お客様ご要望記事欄を記入する</t>
  </si>
  <si>
    <t>list_demandSectionFlag</t>
  </si>
  <si>
    <t>利用しない</t>
    <phoneticPr fontId="1"/>
  </si>
  <si>
    <t>list_option_1</t>
    <phoneticPr fontId="1"/>
  </si>
  <si>
    <t>list_option_2</t>
    <phoneticPr fontId="1"/>
  </si>
  <si>
    <t>list_SGW_1</t>
  </si>
  <si>
    <t>list_SGW_2</t>
    <phoneticPr fontId="1"/>
  </si>
  <si>
    <t>list_maintenanceType_A</t>
  </si>
  <si>
    <t>list_maintenanceType_R</t>
    <phoneticPr fontId="1"/>
  </si>
  <si>
    <t>list_flets_v6op</t>
  </si>
  <si>
    <t>list_Construction1</t>
    <phoneticPr fontId="1"/>
  </si>
  <si>
    <t>list_Construction2</t>
    <phoneticPr fontId="1"/>
  </si>
  <si>
    <t>list_TimeZone</t>
  </si>
  <si>
    <t>list_preferredTime</t>
  </si>
  <si>
    <t>list_maintenanceWindow</t>
    <phoneticPr fontId="1"/>
  </si>
  <si>
    <t>選択してください</t>
    <rPh sb="0" eb="2">
      <t>センタク</t>
    </rPh>
    <phoneticPr fontId="1"/>
  </si>
  <si>
    <t>list_Wish</t>
    <phoneticPr fontId="1"/>
  </si>
  <si>
    <t>list_Presence</t>
    <phoneticPr fontId="1"/>
  </si>
  <si>
    <t>有</t>
    <rPh sb="0" eb="1">
      <t>アリ</t>
    </rPh>
    <phoneticPr fontId="1"/>
  </si>
  <si>
    <t>無</t>
    <rPh sb="0" eb="1">
      <t>ナシ</t>
    </rPh>
    <phoneticPr fontId="1"/>
  </si>
  <si>
    <t>有/無</t>
    <rPh sb="0" eb="1">
      <t>アリ</t>
    </rPh>
    <rPh sb="2" eb="3">
      <t>ナシ</t>
    </rPh>
    <phoneticPr fontId="1"/>
  </si>
  <si>
    <t>IP種別</t>
    <phoneticPr fontId="1"/>
  </si>
  <si>
    <t>アクセスタイプ</t>
    <phoneticPr fontId="1"/>
  </si>
  <si>
    <t>forVPN/動的IP</t>
    <phoneticPr fontId="1"/>
  </si>
  <si>
    <t>OCN ADSLアクセス 「フレッツ」プラン forVPN 1M/1.5M/8M/12M/24M/40M/47Mタイプ</t>
  </si>
  <si>
    <t>xxx@dfa.ocn.ne.jp</t>
  </si>
  <si>
    <t>OCN ADSLアクセス 「フレッツ」プラン forVPN ビジネスタイプ</t>
  </si>
  <si>
    <t>xxx@dfab.ocn.ne.jp</t>
  </si>
  <si>
    <t>-</t>
  </si>
  <si>
    <t>OCN ISDNアクセス forVPN 「フレッツ」プラン</t>
  </si>
  <si>
    <t>xxx@dfi.ocn.ne.jp</t>
  </si>
  <si>
    <t>OCN 光「フレッツ」 forVPN ファミリータイプ</t>
  </si>
  <si>
    <t>xxx@dbnf.ocn.ne.jp</t>
  </si>
  <si>
    <t>OCN 光「フレッツ」 forVPN ベーシックタイプ</t>
  </si>
  <si>
    <t>xxx@dbfb.ocn.ne.jp</t>
  </si>
  <si>
    <t>OCN 光「フレッツ」 forVPN マンションタイプ</t>
  </si>
  <si>
    <t>xxx@dbfm.ocn.ne.jp</t>
  </si>
  <si>
    <t>xxx@bizd.ocn.ne.jp</t>
  </si>
  <si>
    <t>OCN 光「フレッツ」 forVPN プライオ1</t>
  </si>
  <si>
    <t>OCN 光「フレッツ」 forVPN ギガファミリー</t>
  </si>
  <si>
    <t>OCN 光 ファミリー 100M forVPN</t>
  </si>
  <si>
    <t>OCN 光 マンション 100M forVPN</t>
  </si>
  <si>
    <t>OCN 光 ファミリー 200M forVPN</t>
  </si>
  <si>
    <t>OCN 光 マンション 200M forVPN</t>
  </si>
  <si>
    <t>OCN 光 ファミリー 1G forVPN</t>
  </si>
  <si>
    <t>OCN 光 マンション 1G forVPN</t>
  </si>
  <si>
    <t>OCN 光「フレッツ」 IPoE 標準プラン 動的IP</t>
  </si>
  <si>
    <t>OCN 光「フレッツ」 IPoE ワイドプラン 動的IP</t>
  </si>
  <si>
    <t>OCN 光 IPoE 標準プラン ファミリー 100M 動的IP</t>
  </si>
  <si>
    <t>OCN 光 IPoE 標準プラン マンション 100M 動的IP</t>
  </si>
  <si>
    <t>OCN 光 IPoE 標準プラン ファミリー 200M 動的IP</t>
  </si>
  <si>
    <t>OCN 光 IPoE 標準プラン マンション 200M 動的IP</t>
  </si>
  <si>
    <t>OCN 光 IPoE 標準プラン ファミリー 1G 動的IP</t>
  </si>
  <si>
    <t>OCN 光 IPoE 標準プラン マンション 1G 動的IP</t>
  </si>
  <si>
    <t>OCN 光 IPoE ワイドプラン ファミリー 100M 動的IP</t>
  </si>
  <si>
    <t>OCN 光 IPoE ワイドプラン マンション 100M 動的IP</t>
  </si>
  <si>
    <t>OCN 光 IPoE ワイドプラン ファミリー 200M 動的IP</t>
  </si>
  <si>
    <t>OCN 光 IPoE ワイドプラン マンション 200M 動的IP</t>
  </si>
  <si>
    <t>OCN 光 IPoE ワイドプラン ファミリー 1G 動的IP</t>
  </si>
  <si>
    <t>OCN 光 IPoE ワイドプラン マンション 1G 動的IP</t>
  </si>
  <si>
    <t>OCN ADSLサービス forVPN(F)47M 東タイプ</t>
  </si>
  <si>
    <t>OCN ADSLサービス forVPN(F)47M 西タイプ</t>
  </si>
  <si>
    <t>OCN ADSLサービス forVPN(F)40M 東タイプ</t>
  </si>
  <si>
    <t>OCN ADSLサービス forVPN(F)40M 西タイプ</t>
  </si>
  <si>
    <t>OCN ADSLサービス forVPN(F)24M 西タイプ</t>
  </si>
  <si>
    <t>OCN ADSLサービス forVPN(F)12M 東タイプ</t>
  </si>
  <si>
    <t>OCN ADSLサービス forVPN(F)12M 西タイプ</t>
  </si>
  <si>
    <t>OCN ADSLサービス forVPN(F)8M 東タイプ</t>
  </si>
  <si>
    <t>OCN ADSLサービス forVPN(F)8M 西タイプ</t>
  </si>
  <si>
    <t>OCN ADSLサービス forVPN(F)1.5M 東タイプ</t>
  </si>
  <si>
    <t>OCN ADSLサービス forVPN(F)1.5M 西タイプ</t>
  </si>
  <si>
    <t>OCN ADSLサービス forVPN(F)ビジネス47M 東タイプ</t>
  </si>
  <si>
    <t>OCN ADSLサービス forVPN(F)ビジネス40M 東タイプ</t>
  </si>
  <si>
    <t>OCN 光サービス forVPN(F) 「光ネクスト」ファミリータイプ 東タイプ</t>
  </si>
  <si>
    <t>OCN 光サービス forVPN(F) 「光ネクスト」ファミリータイプ 西タイプ</t>
  </si>
  <si>
    <t>OCN 光サービス forVPN(F) 「光ネクスト」ファミリー･ハイスピードタイプ</t>
  </si>
  <si>
    <t>OCN 光サービス forVPN(F) 「光ネクスト」ファミリー･ハイスピードタイプ 西タイプ</t>
  </si>
  <si>
    <t>OCN 光サービス forVPN(F) 「光ネクスト」ファミリー･スーパーハイスピード隼 西タイプ</t>
  </si>
  <si>
    <t>OCN 光サービス forVPN(F) 「光ネクスト」プライオ1 東タイプ</t>
  </si>
  <si>
    <t>OCN 光サービス forVPN(F) 「光ネクスト」ギガファミリー 東タイプ</t>
  </si>
  <si>
    <t>OCN 光サービス forVPN(F) 「光ネクスト」ファミリー･ギガライン 東タイプ</t>
  </si>
  <si>
    <t>OCN ADSLアクセス IP1 「フレッツ」プラン 1M/1.5M/8M/12M/24M/40M/47Mタイプ</t>
    <phoneticPr fontId="1"/>
  </si>
  <si>
    <t>xxx@ffa.ocn.ne.jp</t>
  </si>
  <si>
    <t>OCN ADSLアクセス IP1 「フレッツ」プラン ビジネスタイプ</t>
    <phoneticPr fontId="1"/>
  </si>
  <si>
    <t>xxx@ffab.ocn.ne.jp</t>
  </si>
  <si>
    <t>OCN ISDNアクセス IP1 「フレッツ」プラン</t>
    <phoneticPr fontId="1"/>
  </si>
  <si>
    <t>xxx@ffi.ocn.ne.jp</t>
  </si>
  <si>
    <t>OCN 光「フレッツ」 IP1 ファミリータイプ</t>
  </si>
  <si>
    <t>xxx@fbnf2.ocn.ne.jp</t>
  </si>
  <si>
    <t>OCN 光「フレッツ」 IP1 ベーシックタイプ</t>
  </si>
  <si>
    <t>xxx@fbfb2.ocn.ne.jp</t>
  </si>
  <si>
    <t>OCN 光「フレッツ」 IP1 ビジネスタイプ</t>
  </si>
  <si>
    <t>xxx@fbfh2.ocn.ne.jp</t>
  </si>
  <si>
    <t>OCN 光「フレッツ」 IP1 マンションタイプ</t>
  </si>
  <si>
    <t>xxx@fbfm2.ocn.ne.jp</t>
  </si>
  <si>
    <t>xxx@bizf.ocn.ne.jp</t>
  </si>
  <si>
    <t>OCN 光「フレッツ」 IP1 プライオ1</t>
  </si>
  <si>
    <t>OCN 光「フレッツ」 IP1 プライオ10</t>
  </si>
  <si>
    <t>OCN 光「フレッツ」 IP1 ギガファミリー</t>
  </si>
  <si>
    <t>OCN 光 ファミリー 100M IP1</t>
  </si>
  <si>
    <t>OCN 光 マンション 100M IP1</t>
  </si>
  <si>
    <t>OCN 光 ファミリー 200M IP1</t>
  </si>
  <si>
    <t>OCN 光 マンション 200M IP1</t>
  </si>
  <si>
    <t>OCN 光 ファミリー 1G IP1</t>
  </si>
  <si>
    <t>OCN 光 マンション 1G IP1</t>
  </si>
  <si>
    <t>OCN 光「フレッツ」 IPoE 標準プラン IP1</t>
  </si>
  <si>
    <t>OCN 光「フレッツ」 IPoE ワイドプラン IP1</t>
  </si>
  <si>
    <t>OCN 光 IPoE 標準プラン ファミリー 100M IP1</t>
  </si>
  <si>
    <t>OCN 光 IPoE 標準プラン マンション 100M IP1</t>
  </si>
  <si>
    <t>OCN 光 IPoE 標準プラン ファミリー 200M IP1</t>
  </si>
  <si>
    <t>OCN 光 IPoE 標準プラン マンション 200M IP1</t>
  </si>
  <si>
    <t>OCN 光 IPoE 標準プラン ファミリー 1G IP1</t>
  </si>
  <si>
    <t>OCN 光 IPoE 標準プラン マンション 1G IP1</t>
  </si>
  <si>
    <t>OCN 光 IPoE ワイドプラン ファミリー 100M IP1</t>
  </si>
  <si>
    <t>OCN 光 IPoE ワイドプラン マンション 100M IP1</t>
  </si>
  <si>
    <t>OCN 光 IPoE ワイドプラン ファミリー 200M IP1</t>
  </si>
  <si>
    <t>OCN 光 IPoE ワイドプラン マンション 200M IP1</t>
  </si>
  <si>
    <t>OCN 光 IPoE ワイドプラン ファミリー 1G IP1</t>
  </si>
  <si>
    <t>OCN 光 IPoE ワイドプラン マンション 1G IP1</t>
  </si>
  <si>
    <t>OCN ADSLサービス IP1(F)47M 東タイプ</t>
  </si>
  <si>
    <t>OCN ADSLサービス IP1(F)47M 西タイプ</t>
  </si>
  <si>
    <t>OCN ADSLサービス IP1(F)40M 東タイプ</t>
  </si>
  <si>
    <t>OCN ADSLサービス IP1(F)40M 西タイプ</t>
  </si>
  <si>
    <t>OCN ADSLサービス IP1(F)24M 西タイプ</t>
  </si>
  <si>
    <t>OCN ADSLサービス IP1(F)12M 東タイプ</t>
  </si>
  <si>
    <t>OCN ADSLサービス IP1(F)12M 西タイプ</t>
  </si>
  <si>
    <t>OCN ADSLサービス IP1(F)8M 東タイプ</t>
  </si>
  <si>
    <t>OCN ADSLサービス IP1(F)8M 西タイプ</t>
  </si>
  <si>
    <t>OCN ADSLサービス IP1(F)1.5M 東タイプ</t>
  </si>
  <si>
    <t>OCN ADSLサービス IP1(F)1.5M 西タイプ</t>
  </si>
  <si>
    <t>OCN ADSLサービス IP1(F)ビジネス47M 東タイプ</t>
  </si>
  <si>
    <t>OCN ADSLサービス IP1(F)ビジネス40M 東タイプ</t>
  </si>
  <si>
    <t>OCN 光サービス IP1(F) 「光ネクスト」ファミリータイプ 東タイプ</t>
  </si>
  <si>
    <t>OCN 光サービス IP1(F) 「光ネクスト」ファミリータイプ 西タイプ</t>
  </si>
  <si>
    <t>OCN 光サービス IP1(F) 「光ネクスト」ファミリー･ハイスピードタイプ 東タイプ</t>
  </si>
  <si>
    <t>OCN 光サービス IP1(F) 「光ネクスト」ファミリー･ハイスピードタイプ 西タイプ</t>
  </si>
  <si>
    <t>OCN 光サービス IP1(F) 「光ネクスト」ファミリー･スーパーハイスピード隼 西タイプ</t>
  </si>
  <si>
    <t>OCN 光サービス IP1(F) 「光ネクスト」ビジネスタイプ 東タイプ</t>
  </si>
  <si>
    <t>OCN 光サービス IP1(F) 「光ネクスト」ビジネスタイプ 西タイプ</t>
  </si>
  <si>
    <t>OCN 光サービス IP1(F) 「光ネクスト」プライオ1 東タイプ</t>
  </si>
  <si>
    <t>OCN 光サービス IP1(F) 「光ネクスト」プライオ10 東タイプ</t>
  </si>
  <si>
    <t>OCN 光サービス IP1(F) 「光ネクスト」ギガファミリー 東タイプ</t>
  </si>
  <si>
    <t>OCN 光サービス IP1(F) 「光ネクスト」ファミリー･ギガライン 東タイプ</t>
  </si>
  <si>
    <t>OCN ADSLアクセス IP8 「フレッツ」プラン 1M/1.5M/8M/12M/24M/40M/47Mタイプ</t>
  </si>
  <si>
    <t>OCN ADSLアクセス IP8 「フレッツ」プラン ビジネスタイプ</t>
  </si>
  <si>
    <t>OCN ISDNアクセス IP8 「フレッツ」プラン</t>
  </si>
  <si>
    <t>OCN 光「フレッツ」 IP8 ファミリータイプ</t>
  </si>
  <si>
    <t>OCN 光「フレッツ」 IP8 ベーシックタイプ</t>
  </si>
  <si>
    <t>OCN 光「フレッツ」 IP8 ビジネスタイプ</t>
  </si>
  <si>
    <t>OCN 光「フレッツ」 IP8 マンションタイプ</t>
  </si>
  <si>
    <t>OCN 光「フレッツ」 IP8 プライオ1</t>
  </si>
  <si>
    <t>OCN 光「フレッツ」 IP8 プライオ10</t>
  </si>
  <si>
    <t>OCN 光「フレッツ」 IP8 ギガファミリー</t>
  </si>
  <si>
    <t>OCN 光 ファミリー 100M IP8</t>
  </si>
  <si>
    <t>OCN 光 マンション 100M IP8</t>
  </si>
  <si>
    <t>OCN 光 ファミリー 200M IP8</t>
  </si>
  <si>
    <t>OCN 光 マンション 200M IP8</t>
  </si>
  <si>
    <t>OCN 光 ファミリー 1G IP8</t>
  </si>
  <si>
    <t>OCN 光 マンション 1G IP8</t>
  </si>
  <si>
    <t>OCN 光「フレッツ」 IPoE 標準プラン IP8</t>
  </si>
  <si>
    <t>OCN 光「フレッツ」 IPoE ワイドプラン IP8</t>
  </si>
  <si>
    <t>OCN 光 IPoE 標準プラン ファミリー 100M  IP8</t>
  </si>
  <si>
    <t>OCN 光 IPoE 標準プラン マンション 100M  IP8</t>
  </si>
  <si>
    <t>OCN 光 IPoE 標準プラン ファミリー 200M  IP8</t>
  </si>
  <si>
    <t>OCN 光 IPoE 標準プラン マンション 200M  IP8</t>
  </si>
  <si>
    <t>OCN 光 IPoE 標準プラン ファミリー 1G  IP8</t>
  </si>
  <si>
    <t>OCN 光 IPoE 標準プラン マンション 1G  IP8</t>
  </si>
  <si>
    <t>OCN 光 IPoE ワイドプラン ファミリー 100M  IP8</t>
  </si>
  <si>
    <t>OCN 光 IPoE ワイドプラン マンション 100M  IP8</t>
  </si>
  <si>
    <t>OCN 光 IPoE ワイドプラン ファミリー 200M  IP8</t>
  </si>
  <si>
    <t>OCN 光 IPoE ワイドプラン マンション 200M  IP8</t>
  </si>
  <si>
    <t>OCN 光 IPoE ワイドプラン ファミリー 1G  IP8</t>
  </si>
  <si>
    <t>OCN 光 IPoE ワイドプラン マンション 1G  IP8</t>
  </si>
  <si>
    <t>OCN ADSLサービス IP8(F)47M 東タイプ</t>
  </si>
  <si>
    <t>OCN ADSLサービス IP8(F)47M 西タイプ</t>
  </si>
  <si>
    <t>OCN ADSLサービス IP8(F)40M 東タイプ</t>
  </si>
  <si>
    <t>OCN ADSLサービス IP8(F)40M 西タイプ</t>
  </si>
  <si>
    <t>OCN ADSLサービス IP8(F)24M 西タイプ</t>
  </si>
  <si>
    <t>OCN ADSLサービス IP8(F)12M 東タイプ</t>
  </si>
  <si>
    <t>OCN ADSLサービス IP8(F)12M 西タイプ</t>
  </si>
  <si>
    <t>OCN ADSLサービス IP8(F)8M 東タイプ</t>
  </si>
  <si>
    <t>OCN ADSLサービス IP8(F)8M 西タイプ</t>
  </si>
  <si>
    <t>OCN ADSLサービス IP8(F)1.5M 東タイプ</t>
  </si>
  <si>
    <t>OCN ADSLサービス IP8(F)1.5M 西タイプ</t>
  </si>
  <si>
    <t>OCN ADSLサービス IP8(F)ビジネス47M 東タイプ</t>
  </si>
  <si>
    <t>OCN ADSLサービス IP8(F)ビジネス40M 東タイプ</t>
  </si>
  <si>
    <t>OCN 光サービス IP8(F) 「光ネクスト」ファミリータイプ 東タイプ</t>
  </si>
  <si>
    <t>OCN 光サービス IP8(F) 「光ネクスト」ファミリータイプ 西タイプ</t>
  </si>
  <si>
    <t>OCN 光サービス IP8(F) 「光ネクスト」ファミリー･ハイスピードタイプ</t>
  </si>
  <si>
    <t>OCN 光サービス IP8(F) 「光ネクスト」ファミリー･ハイスピードタイプ 西タイプ</t>
  </si>
  <si>
    <t>OCN 光サービス IP8(F) 「光ネクスト」ファミリー･スーパーハイスピード隼 西タイプ</t>
  </si>
  <si>
    <t>OCN 光サービス IP8(F) 「光ネクスト」ビジネスタイプ 東タイプ</t>
  </si>
  <si>
    <t>OCN 光サービス IP8(F) 「光ネクスト」ビジネスタイプ 西タイプ</t>
  </si>
  <si>
    <t>OCN 光サービス IP8(F) 「光ネクスト」プライオ1 東タイプ</t>
  </si>
  <si>
    <t>OCN 光サービス IP8(F) 「光ネクスト」プライオ10 東タイプ</t>
  </si>
  <si>
    <t>OCN 光サービス IP8(F) 「光ネクスト」ギガファミリー 東タイプ</t>
  </si>
  <si>
    <t>OCN 光サービス IP8(F) 「光ネクスト」ファミリー･ギガライン 東タイプ</t>
  </si>
  <si>
    <t>OCN ADSLアクセス IP16 「フレッツ」プラン 1M/1.5M/8M/12M/24M/40M/47Mタイプ</t>
  </si>
  <si>
    <t>OCN ADSLアクセス IP16 「フレッツ」プラン ビジネスタイプ</t>
  </si>
  <si>
    <t>OCN 光「フレッツ」 IP16 ベーシックタイプ</t>
  </si>
  <si>
    <t>OCN 光「フレッツ」 IP16 ビジネスタイプ</t>
  </si>
  <si>
    <t>OCN 光「フレッツ」 IP16 ファミリータイプ</t>
  </si>
  <si>
    <t>OCN 光「フレッツ」 IP16 プライオ1</t>
  </si>
  <si>
    <t>OCN 光「フレッツ」 IP16 プライオ10</t>
  </si>
  <si>
    <t>OCN 光「フレッツ」 IP16 ギガファミリー</t>
  </si>
  <si>
    <t>OCN 光 ファミリー 100M IP16</t>
  </si>
  <si>
    <t>OCN 光 ファミリー 200M IP16</t>
  </si>
  <si>
    <t>OCN 光 ファミリー 1G IP16</t>
  </si>
  <si>
    <t>OCN 光 マンション 1G IP16</t>
  </si>
  <si>
    <t>OCN 光「フレッツ」 IPoE 標準プラン IP16</t>
  </si>
  <si>
    <t>OCN 光「フレッツ」 IPoE ワイドプラン IP16</t>
  </si>
  <si>
    <t>OCN 光 IPoE 標準プラン ファミリー 100M  IP16</t>
  </si>
  <si>
    <t>OCN 光 IPoE 標準プラン ファミリー 200M  IP16</t>
  </si>
  <si>
    <t>OCN 光 IPoE 標準プラン ファミリー 1G  IP16</t>
  </si>
  <si>
    <t>OCN 光 IPoE 標準プラン マンション 1G  IP16</t>
  </si>
  <si>
    <t>OCN 光 IPoE ワイドプラン ファミリー 100M  IP16</t>
  </si>
  <si>
    <t>OCN 光 IPoE ワイドプラン ファミリー 200M  IP16</t>
  </si>
  <si>
    <t>OCN 光 IPoE ワイドプラン ファミリー 1G  IP16</t>
  </si>
  <si>
    <t>OCN 光 IPoE ワイドプラン マンション 1G  IP16</t>
  </si>
  <si>
    <t>OCN ADSLサービス IP16(F)47M 東タイプ</t>
  </si>
  <si>
    <t>OCN ADSLサービス IP16(F)47M 西タイプ</t>
  </si>
  <si>
    <t>OCN ADSLサービス IP16(F)40M 東タイプ</t>
  </si>
  <si>
    <t>OCN ADSLサービス IP16(F)40M 西タイプ</t>
  </si>
  <si>
    <t>OCN ADSLサービス IP16(F)24M 西タイプ</t>
  </si>
  <si>
    <t>OCN ADSLサービス IP16(F)12M 東タイプ</t>
  </si>
  <si>
    <t>OCN ADSLサービス IP16(F)12M 西タイプ</t>
  </si>
  <si>
    <t>OCN ADSLサービス IP16(F)8M 東タイプ</t>
  </si>
  <si>
    <t>OCN ADSLサービス IP16(F)8M 西タイプ</t>
  </si>
  <si>
    <t>OCN ADSLサービス IP16(F)1.5M 東タイプ</t>
  </si>
  <si>
    <t>OCN ADSLサービス IP16(F)1.5M 西タイプ</t>
  </si>
  <si>
    <t>OCN ADSLサービス IP16(F)ビジネス47M 東タイプ</t>
  </si>
  <si>
    <t>OCN ADSLサービス IP16(F)ビジネス40M 東タイプ</t>
  </si>
  <si>
    <t>OCN 光サービス IP16(F) 「光ネクスト」ファミリータイプ</t>
  </si>
  <si>
    <t>OCN 光サービス IP16(F) 「光ネクスト」ファミリー･ハイスピードタイプ</t>
  </si>
  <si>
    <t>OCN 光サービス IP16(F) 「光ネクスト」ファミリー･ハイスピードタイプ 西タイプ</t>
  </si>
  <si>
    <t>OCN 光サービス IP16(F) 「光ネクスト」ファミリー･スーパーハイスピード隼 西タイプ</t>
  </si>
  <si>
    <t>OCN 光サービス IP16(F) 「光ネクスト」ビジネスタイプ 東タイプ</t>
  </si>
  <si>
    <t>OCN 光サービス IP16(F) 「光ネクスト」ビジネスタイプ 西タイプ</t>
  </si>
  <si>
    <t>OCN 光サービス IP16(F) 「光ネクスト」プライオ1 東タイプ</t>
  </si>
  <si>
    <t>OCN 光サービス IP16(F) 「光ネクスト」プライオ10 東タイプ</t>
  </si>
  <si>
    <t>OCN 光サービス IP16(F) 「光ネクスト」ギガファミリー 東タイプ</t>
  </si>
  <si>
    <t>OCN 光サービス IP16(F) 「光ネクスト」ファミリー･ギガライン 東タイプ</t>
  </si>
  <si>
    <t>OCN 光「フレッツ」 IP32 ビジネスタイプ</t>
  </si>
  <si>
    <t>OCN 光「フレッツ」 IP32 プライオ10</t>
  </si>
  <si>
    <t>OCN 光サービス IP32(F) 「光ネクスト」ビジネスタイプ 東タイプ</t>
  </si>
  <si>
    <t>OCN 光サービス IP32(F) 「光ネクスト」ビジネスタイプ 西タイプ</t>
  </si>
  <si>
    <t>OCN 光サービス IP32(F) 「光ネクスト」プライオ10 東タイプ</t>
  </si>
  <si>
    <t>OCN 光「フレッツ」 IP64 ビジネスタイプ</t>
  </si>
  <si>
    <t>OCN 光「フレッツ」 IP64 プライオ10</t>
  </si>
  <si>
    <t>OCN 光サービス IP64(F) 「光ネクスト」ビジネスタイプ 東タイプ</t>
  </si>
  <si>
    <t>OCN 光サービス IP64(F) 「光ネクスト」ビジネスタイプ 西タイプ</t>
  </si>
  <si>
    <t>OCN 光サービス IP64(F) 「光ネクスト」プライオ10 東タイプ</t>
  </si>
  <si>
    <t>OCN ADSLアクセス 「フレッツ」プラン forVPNライト 1M/1.5M/8M/12M/24M/40M/47Mタイプ</t>
  </si>
  <si>
    <t>OCN ADSLアクセス 「フレッツ」プラン forVPNライト ビジネスタイプ</t>
  </si>
  <si>
    <t>OCN ISDNアクセス 「フレッツ」プラン forVPNライト</t>
  </si>
  <si>
    <t>OCN 光「フレッツ」 forVPNライト ファミリータイプ</t>
  </si>
  <si>
    <t>OCN 光「フレッツ」 forVPNライト ベーシックタイプ</t>
  </si>
  <si>
    <t>OCN 光「フレッツ」 forVPNライト マンションタイプ</t>
  </si>
  <si>
    <t>OCN 光「フレッツ」 forVPNライト ギガファミリー</t>
  </si>
  <si>
    <t>IP種別＋アクセスタイプ＋契約タイプの合体名（検索値）</t>
    <rPh sb="23" eb="25">
      <t>ケンサク</t>
    </rPh>
    <rPh sb="25" eb="26">
      <t>アタイ</t>
    </rPh>
    <phoneticPr fontId="1"/>
  </si>
  <si>
    <t>■OCN提供メニュー/OCN認証ドメイン</t>
    <phoneticPr fontId="1"/>
  </si>
  <si>
    <t>提供メニュー/認証ドメイン
検索用</t>
    <rPh sb="0" eb="2">
      <t>テイキョウ</t>
    </rPh>
    <rPh sb="7" eb="9">
      <t>ニンショウ</t>
    </rPh>
    <rPh sb="14" eb="17">
      <t>ケンサクヨウ</t>
    </rPh>
    <phoneticPr fontId="1"/>
  </si>
  <si>
    <t>回線が光ネクスト</t>
    <rPh sb="0" eb="2">
      <t>カイセン</t>
    </rPh>
    <phoneticPr fontId="12"/>
  </si>
  <si>
    <t>アクセスタイプ：(F)</t>
    <phoneticPr fontId="1"/>
  </si>
  <si>
    <t>アクセスタイプ：光コラボ</t>
    <rPh sb="8" eb="9">
      <t>ヒカリ</t>
    </rPh>
    <phoneticPr fontId="12"/>
  </si>
  <si>
    <t>フレッツ・ISDN</t>
    <phoneticPr fontId="1"/>
  </si>
  <si>
    <t>forVPN/動的IP
かつ光コラボ</t>
    <rPh sb="14" eb="15">
      <t>ヒカリ</t>
    </rPh>
    <phoneticPr fontId="1"/>
  </si>
  <si>
    <t>IPoEメニュー</t>
    <phoneticPr fontId="12"/>
  </si>
  <si>
    <t>申込み状況
【条件付き書式】</t>
    <rPh sb="0" eb="2">
      <t>モウシコ</t>
    </rPh>
    <rPh sb="3" eb="5">
      <t>ジョウキョウ</t>
    </rPh>
    <rPh sb="7" eb="10">
      <t>ジョウケンツ</t>
    </rPh>
    <rPh sb="11" eb="13">
      <t>ショシキ</t>
    </rPh>
    <phoneticPr fontId="2"/>
  </si>
  <si>
    <t>開通予定日
【条件付き書式】</t>
    <phoneticPr fontId="2"/>
  </si>
  <si>
    <t>ご利用場所全項目
【条件付き書式】</t>
    <rPh sb="1" eb="3">
      <t>リヨウ</t>
    </rPh>
    <rPh sb="3" eb="5">
      <t>バショ</t>
    </rPh>
    <rPh sb="5" eb="8">
      <t>ゼンコウモク</t>
    </rPh>
    <phoneticPr fontId="2"/>
  </si>
  <si>
    <t>ご利用場所
郵便番号～ビル名
【条件付き書式】</t>
    <rPh sb="1" eb="3">
      <t>リヨウ</t>
    </rPh>
    <rPh sb="3" eb="5">
      <t>バショ</t>
    </rPh>
    <rPh sb="6" eb="10">
      <t>ユウビンバンゴウ</t>
    </rPh>
    <rPh sb="13" eb="14">
      <t>メイ</t>
    </rPh>
    <phoneticPr fontId="2"/>
  </si>
  <si>
    <t>ご利用場所電話番号
【条件付き書式】</t>
    <rPh sb="5" eb="7">
      <t>デンワ</t>
    </rPh>
    <rPh sb="7" eb="9">
      <t>バンゴウ</t>
    </rPh>
    <phoneticPr fontId="2"/>
  </si>
  <si>
    <t>ご利用場所事業所名
【条件付き書式】</t>
    <rPh sb="1" eb="3">
      <t>リヨウ</t>
    </rPh>
    <rPh sb="3" eb="5">
      <t>バショ</t>
    </rPh>
    <rPh sb="5" eb="8">
      <t>ジギョウショ</t>
    </rPh>
    <rPh sb="8" eb="9">
      <t>メイ</t>
    </rPh>
    <phoneticPr fontId="2"/>
  </si>
  <si>
    <t>ご利用場所連絡先
【条件付き書式】</t>
    <rPh sb="1" eb="3">
      <t>リヨウ</t>
    </rPh>
    <rPh sb="3" eb="5">
      <t>バショ</t>
    </rPh>
    <rPh sb="5" eb="8">
      <t>レンラクサキ</t>
    </rPh>
    <phoneticPr fontId="2"/>
  </si>
  <si>
    <t>ご利用場所連絡先
お名前
【条件付き書式】</t>
    <rPh sb="10" eb="12">
      <t>ナマエ</t>
    </rPh>
    <phoneticPr fontId="2"/>
  </si>
  <si>
    <t>ご利用場所連絡先
電話番号
【条件付き書式】</t>
    <rPh sb="9" eb="11">
      <t>デンワ</t>
    </rPh>
    <rPh sb="11" eb="13">
      <t>バンゴウ</t>
    </rPh>
    <phoneticPr fontId="2"/>
  </si>
  <si>
    <t>技術担当者コピーリスト
【リスト】</t>
    <rPh sb="0" eb="2">
      <t>ギジュツ</t>
    </rPh>
    <rPh sb="2" eb="5">
      <t>タントウシャ</t>
    </rPh>
    <phoneticPr fontId="2"/>
  </si>
  <si>
    <r>
      <t>保守受付言語</t>
    </r>
    <r>
      <rPr>
        <b/>
        <sz val="12"/>
        <color rgb="FFFF0000"/>
        <rFont val="ＭＳ Ｐゴシック"/>
        <family val="3"/>
        <charset val="128"/>
      </rPr>
      <t>（必須）</t>
    </r>
    <phoneticPr fontId="1"/>
  </si>
  <si>
    <r>
      <t>支払方法</t>
    </r>
    <r>
      <rPr>
        <b/>
        <sz val="12"/>
        <color rgb="FFFF0000"/>
        <rFont val="ＭＳ Ｐゴシック"/>
        <family val="3"/>
        <charset val="128"/>
      </rPr>
      <t>（必須）</t>
    </r>
    <phoneticPr fontId="2"/>
  </si>
  <si>
    <t>既契約のお客さま番号
【条件付き書式】</t>
    <rPh sb="0" eb="3">
      <t>キケイヤク</t>
    </rPh>
    <rPh sb="5" eb="6">
      <t>キャク</t>
    </rPh>
    <rPh sb="8" eb="10">
      <t>バンゴウ</t>
    </rPh>
    <phoneticPr fontId="2"/>
  </si>
  <si>
    <t>請先コピーリスト
【条件付き書式】</t>
    <rPh sb="0" eb="1">
      <t>ショウ</t>
    </rPh>
    <rPh sb="1" eb="2">
      <t>サキ</t>
    </rPh>
    <phoneticPr fontId="2"/>
  </si>
  <si>
    <t>技術担当者
担当者名・電話番号
【条件付き書式】</t>
    <rPh sb="0" eb="2">
      <t>ギジュツ</t>
    </rPh>
    <rPh sb="2" eb="5">
      <t>タントウシャ</t>
    </rPh>
    <rPh sb="6" eb="9">
      <t>タントウシャ</t>
    </rPh>
    <rPh sb="9" eb="10">
      <t>メイ</t>
    </rPh>
    <rPh sb="11" eb="13">
      <t>デンワ</t>
    </rPh>
    <rPh sb="13" eb="15">
      <t>バンゴウ</t>
    </rPh>
    <phoneticPr fontId="2"/>
  </si>
  <si>
    <t>技術担当者
FAX番号
【条件付き書式】</t>
    <rPh sb="9" eb="11">
      <t>バンゴウ</t>
    </rPh>
    <phoneticPr fontId="2"/>
  </si>
  <si>
    <t>技術担当者
FAX番号
【条件付き書式】</t>
    <phoneticPr fontId="2"/>
  </si>
  <si>
    <t>請先コピーリスト
【リスト】</t>
    <phoneticPr fontId="2"/>
  </si>
  <si>
    <t>請先
郵便番号～ビル名等
【条件付き書式】</t>
    <rPh sb="3" eb="7">
      <t>ユウビンバンゴウ</t>
    </rPh>
    <rPh sb="10" eb="11">
      <t>メイ</t>
    </rPh>
    <rPh sb="11" eb="12">
      <t>トウ</t>
    </rPh>
    <phoneticPr fontId="2"/>
  </si>
  <si>
    <t>請先
宛先～連絡先電番
【条件付き書式】</t>
    <rPh sb="0" eb="2">
      <t>セイサキ</t>
    </rPh>
    <rPh sb="3" eb="5">
      <t>アテサキ</t>
    </rPh>
    <rPh sb="6" eb="9">
      <t>レンラクサキ</t>
    </rPh>
    <rPh sb="9" eb="10">
      <t>デン</t>
    </rPh>
    <rPh sb="10" eb="11">
      <t>バン</t>
    </rPh>
    <phoneticPr fontId="2"/>
  </si>
  <si>
    <t>開案送付先コピーリスト
【リスト】</t>
    <rPh sb="0" eb="1">
      <t>カイ</t>
    </rPh>
    <rPh sb="1" eb="2">
      <t>アン</t>
    </rPh>
    <rPh sb="2" eb="5">
      <t>ソウフサキ</t>
    </rPh>
    <phoneticPr fontId="2"/>
  </si>
  <si>
    <t>開案送付先
郵便番号～ビル名等
【条件付き書式】</t>
    <rPh sb="6" eb="10">
      <t>ユウビンバンゴウ</t>
    </rPh>
    <rPh sb="13" eb="14">
      <t>メイ</t>
    </rPh>
    <rPh sb="14" eb="15">
      <t>トウ</t>
    </rPh>
    <phoneticPr fontId="2"/>
  </si>
  <si>
    <t>アクセスタイプ：
光コラボ</t>
    <rPh sb="9" eb="10">
      <t>ヒカリ</t>
    </rPh>
    <phoneticPr fontId="12"/>
  </si>
  <si>
    <t>端末ご利用形態
【リスト】</t>
    <rPh sb="0" eb="2">
      <t>タンマツ</t>
    </rPh>
    <rPh sb="3" eb="5">
      <t>リヨウ</t>
    </rPh>
    <rPh sb="5" eb="7">
      <t>ケイタイ</t>
    </rPh>
    <phoneticPr fontId="2"/>
  </si>
  <si>
    <t>保守タイプ
【リスト】</t>
    <rPh sb="0" eb="2">
      <t>ホシュ</t>
    </rPh>
    <phoneticPr fontId="2"/>
  </si>
  <si>
    <t>コールドスタンバイ
【条件付き書式】</t>
    <rPh sb="11" eb="14">
      <t>ジョウケンツ</t>
    </rPh>
    <rPh sb="15" eb="17">
      <t>ショシキ</t>
    </rPh>
    <phoneticPr fontId="2"/>
  </si>
  <si>
    <t>端末種別以下の
書式設定用
【条件付き書式】</t>
    <rPh sb="0" eb="2">
      <t>タンマツ</t>
    </rPh>
    <rPh sb="2" eb="4">
      <t>シュベツ</t>
    </rPh>
    <rPh sb="4" eb="6">
      <t>イカ</t>
    </rPh>
    <rPh sb="8" eb="10">
      <t>ショシキ</t>
    </rPh>
    <rPh sb="10" eb="12">
      <t>セッテイ</t>
    </rPh>
    <rPh sb="12" eb="13">
      <t>ヨウ</t>
    </rPh>
    <phoneticPr fontId="2"/>
  </si>
  <si>
    <t>IPoE端末情報
入力要否
※TRUEの時活性
【条件付き書式】</t>
    <rPh sb="4" eb="6">
      <t>タンマツ</t>
    </rPh>
    <rPh sb="6" eb="8">
      <t>ジョウホウ</t>
    </rPh>
    <rPh sb="9" eb="11">
      <t>ニュウリョク</t>
    </rPh>
    <rPh sb="11" eb="13">
      <t>ヨウヒ</t>
    </rPh>
    <phoneticPr fontId="2"/>
  </si>
  <si>
    <r>
      <t xml:space="preserve">フレッツ回線情報
入力要否
</t>
    </r>
    <r>
      <rPr>
        <sz val="10"/>
        <color theme="1"/>
        <rFont val="ＭＳ Ｐゴシック"/>
        <family val="3"/>
        <charset val="128"/>
      </rPr>
      <t>※TRUEの時活性</t>
    </r>
    <r>
      <rPr>
        <sz val="10"/>
        <rFont val="ＭＳ Ｐゴシック"/>
        <family val="3"/>
        <charset val="128"/>
      </rPr>
      <t xml:space="preserve">
【条件付き書式】</t>
    </r>
    <rPh sb="4" eb="6">
      <t>カイセン</t>
    </rPh>
    <rPh sb="6" eb="8">
      <t>ジョウホウ</t>
    </rPh>
    <rPh sb="9" eb="11">
      <t>ニュウリョク</t>
    </rPh>
    <rPh sb="11" eb="13">
      <t>ヨウヒ</t>
    </rPh>
    <rPh sb="20" eb="21">
      <t>トキ</t>
    </rPh>
    <rPh sb="21" eb="23">
      <t>カッセイ</t>
    </rPh>
    <phoneticPr fontId="2"/>
  </si>
  <si>
    <t>利用する</t>
    <rPh sb="0" eb="2">
      <t>リヨウ</t>
    </rPh>
    <phoneticPr fontId="12"/>
  </si>
  <si>
    <t>list_CS</t>
    <phoneticPr fontId="1"/>
  </si>
  <si>
    <t>工事区分
【リスト】</t>
    <rPh sb="0" eb="2">
      <t>コウジ</t>
    </rPh>
    <rPh sb="2" eb="4">
      <t>クブン</t>
    </rPh>
    <phoneticPr fontId="2"/>
  </si>
  <si>
    <t>機器設置希望年月
【条件付き書式】</t>
    <rPh sb="0" eb="2">
      <t>キキ</t>
    </rPh>
    <rPh sb="2" eb="4">
      <t>セッチ</t>
    </rPh>
    <rPh sb="4" eb="6">
      <t>キボウ</t>
    </rPh>
    <rPh sb="6" eb="8">
      <t>ネンゲツ</t>
    </rPh>
    <rPh sb="10" eb="13">
      <t>ジョウケンツ</t>
    </rPh>
    <rPh sb="14" eb="16">
      <t>ショシキ</t>
    </rPh>
    <phoneticPr fontId="2"/>
  </si>
  <si>
    <t>機器設置
希望工事時間帯
【条件付き書式】</t>
    <rPh sb="0" eb="2">
      <t>キキ</t>
    </rPh>
    <rPh sb="2" eb="4">
      <t>セッチ</t>
    </rPh>
    <rPh sb="5" eb="7">
      <t>キボウ</t>
    </rPh>
    <rPh sb="7" eb="9">
      <t>コウジ</t>
    </rPh>
    <rPh sb="9" eb="12">
      <t>ジカンタイ</t>
    </rPh>
    <rPh sb="14" eb="17">
      <t>ジョウケンツ</t>
    </rPh>
    <rPh sb="18" eb="20">
      <t>ショシキ</t>
    </rPh>
    <phoneticPr fontId="2"/>
  </si>
  <si>
    <t>機器設置
希望工事時間
【条件付き書式】</t>
    <rPh sb="0" eb="2">
      <t>キキ</t>
    </rPh>
    <rPh sb="2" eb="4">
      <t>セッチ</t>
    </rPh>
    <rPh sb="5" eb="7">
      <t>キボウ</t>
    </rPh>
    <rPh sb="7" eb="9">
      <t>コウジ</t>
    </rPh>
    <rPh sb="9" eb="11">
      <t>ジカン</t>
    </rPh>
    <rPh sb="13" eb="16">
      <t>ジョウケンツ</t>
    </rPh>
    <rPh sb="17" eb="19">
      <t>ショシキ</t>
    </rPh>
    <phoneticPr fontId="2"/>
  </si>
  <si>
    <t>機器配送先
【条件付き書式】</t>
    <rPh sb="0" eb="2">
      <t>キキ</t>
    </rPh>
    <rPh sb="2" eb="4">
      <t>ハイソウ</t>
    </rPh>
    <rPh sb="4" eb="5">
      <t>サキ</t>
    </rPh>
    <rPh sb="7" eb="10">
      <t>ジョウケンツ</t>
    </rPh>
    <rPh sb="11" eb="13">
      <t>ショシキ</t>
    </rPh>
    <phoneticPr fontId="2"/>
  </si>
  <si>
    <t>レンタル端末種別
【リスト】</t>
    <rPh sb="4" eb="6">
      <t>タンマツ</t>
    </rPh>
    <rPh sb="6" eb="8">
      <t>シュベツ</t>
    </rPh>
    <phoneticPr fontId="2"/>
  </si>
  <si>
    <t>list_TerminalType</t>
    <phoneticPr fontId="1"/>
  </si>
  <si>
    <t>list_TerminalType_d</t>
    <phoneticPr fontId="1"/>
  </si>
  <si>
    <t>※標準プラン：利用しない、ワイドプラン：利用する を固定値 とする
(Entryでは項目表示あり）</t>
    <rPh sb="1" eb="3">
      <t>ヒョウジュン</t>
    </rPh>
    <rPh sb="7" eb="9">
      <t>リヨウ</t>
    </rPh>
    <rPh sb="20" eb="22">
      <t>リヨウ</t>
    </rPh>
    <rPh sb="26" eb="29">
      <t>コテイチ</t>
    </rPh>
    <rPh sb="42" eb="44">
      <t>コウモク</t>
    </rPh>
    <rPh sb="44" eb="46">
      <t>ヒョウジ</t>
    </rPh>
    <phoneticPr fontId="2"/>
  </si>
  <si>
    <t>SGW
【条件付き書式】</t>
    <phoneticPr fontId="2"/>
  </si>
  <si>
    <t>SGW
【リスト】</t>
    <phoneticPr fontId="2"/>
  </si>
  <si>
    <t>ビジパク
【リスト】</t>
    <phoneticPr fontId="2"/>
  </si>
  <si>
    <t>一元故障受付
サービス
【条件付き書式】</t>
    <rPh sb="0" eb="2">
      <t>イチゲン</t>
    </rPh>
    <rPh sb="2" eb="4">
      <t>コショウ</t>
    </rPh>
    <rPh sb="4" eb="6">
      <t>ウケツケ</t>
    </rPh>
    <phoneticPr fontId="2"/>
  </si>
  <si>
    <t>IPv6
インターネット接続 PPPoE
【条件付き書式】</t>
    <rPh sb="12" eb="14">
      <t>セツゾク</t>
    </rPh>
    <phoneticPr fontId="2"/>
  </si>
  <si>
    <t>IPv6
インターネット接続
IPoE
【条件付き書式】</t>
    <phoneticPr fontId="2"/>
  </si>
  <si>
    <t>IPVひかり電話
【条件付き書式】</t>
    <rPh sb="6" eb="8">
      <t>デンワ</t>
    </rPh>
    <phoneticPr fontId="2"/>
  </si>
  <si>
    <t>選択してください</t>
    <rPh sb="0" eb="2">
      <t>センタク</t>
    </rPh>
    <phoneticPr fontId="2"/>
  </si>
  <si>
    <t>希望メールアカウント
2～4
【条件付き書式】</t>
    <rPh sb="0" eb="2">
      <t>キボウ</t>
    </rPh>
    <rPh sb="16" eb="19">
      <t>ジョウケンツ</t>
    </rPh>
    <rPh sb="20" eb="22">
      <t>ショシキ</t>
    </rPh>
    <phoneticPr fontId="2"/>
  </si>
  <si>
    <t>既契約回線からの引継ぎ希望メールアドレス
1～4
【条件付き書式】</t>
    <rPh sb="26" eb="29">
      <t>ジョウケンツ</t>
    </rPh>
    <rPh sb="30" eb="32">
      <t>ショシキ</t>
    </rPh>
    <phoneticPr fontId="2"/>
  </si>
  <si>
    <t xml:space="preserve">
.ocn.ne.jp</t>
    <phoneticPr fontId="2"/>
  </si>
  <si>
    <t>▼管理者連絡窓口情報、技術連絡担当者情報（英文：部署/所属）</t>
    <rPh sb="1" eb="4">
      <t>カンリシャ</t>
    </rPh>
    <rPh sb="4" eb="6">
      <t>レンラク</t>
    </rPh>
    <rPh sb="6" eb="8">
      <t>マドグチ</t>
    </rPh>
    <rPh sb="8" eb="10">
      <t>ジョウホウ</t>
    </rPh>
    <rPh sb="11" eb="13">
      <t>ギジュツ</t>
    </rPh>
    <rPh sb="13" eb="15">
      <t>レンラク</t>
    </rPh>
    <rPh sb="15" eb="18">
      <t>タントウシャ</t>
    </rPh>
    <rPh sb="18" eb="20">
      <t>ジョウホウ</t>
    </rPh>
    <rPh sb="21" eb="23">
      <t>エイブン</t>
    </rPh>
    <rPh sb="24" eb="26">
      <t>ブショ</t>
    </rPh>
    <rPh sb="27" eb="29">
      <t>ショゾク</t>
    </rPh>
    <phoneticPr fontId="1"/>
  </si>
  <si>
    <t>部署和文</t>
    <phoneticPr fontId="1"/>
  </si>
  <si>
    <t>部署英文</t>
    <phoneticPr fontId="1"/>
  </si>
  <si>
    <t>General affairs department</t>
  </si>
  <si>
    <t>Planning department</t>
  </si>
  <si>
    <t>The sales department</t>
  </si>
  <si>
    <t>The development department</t>
  </si>
  <si>
    <t>Business department</t>
  </si>
  <si>
    <t>Plan department</t>
  </si>
  <si>
    <t>Development department</t>
  </si>
  <si>
    <t>肩書和文</t>
    <phoneticPr fontId="1"/>
  </si>
  <si>
    <t>肩書英文</t>
    <phoneticPr fontId="1"/>
  </si>
  <si>
    <t>Chairperson &amp; C.E.O</t>
  </si>
  <si>
    <t>Chairperson</t>
  </si>
  <si>
    <t>C.E.O</t>
  </si>
  <si>
    <t>President</t>
  </si>
  <si>
    <t>Executive Vice President</t>
  </si>
  <si>
    <t>Senior Vice President</t>
  </si>
  <si>
    <t>Auditor</t>
  </si>
  <si>
    <t>Division Director</t>
  </si>
  <si>
    <t>Deputy Director</t>
  </si>
  <si>
    <t>General Manager</t>
  </si>
  <si>
    <t>Executive Manager</t>
  </si>
  <si>
    <t>Director</t>
  </si>
  <si>
    <t>Sales Director</t>
  </si>
  <si>
    <t>Technical Director</t>
  </si>
  <si>
    <t>Manager</t>
  </si>
  <si>
    <t>Assistant Manager</t>
  </si>
  <si>
    <t>Associate Manager</t>
  </si>
  <si>
    <t>Chief</t>
  </si>
  <si>
    <t>Engineer</t>
  </si>
  <si>
    <t>その他</t>
    <rPh sb="2" eb="3">
      <t>タ</t>
    </rPh>
    <phoneticPr fontId="11"/>
  </si>
  <si>
    <t>▼管理者連絡窓口情報、技術連絡担当者情報（英文：肩書）</t>
    <phoneticPr fontId="1"/>
  </si>
  <si>
    <t xml:space="preserve">forVPN/動的IP
IP1
</t>
    <phoneticPr fontId="1"/>
  </si>
  <si>
    <t>第６種オープンコンピュータ通信網サービス　IP1/forVPN/動的IP　契約申込書（新規）</t>
    <rPh sb="32" eb="34">
      <t>ドウテキ</t>
    </rPh>
    <phoneticPr fontId="1"/>
  </si>
  <si>
    <t>記事欄入力可否
【条件付き書式】
※FALSEの時非活性</t>
    <rPh sb="0" eb="2">
      <t>キジ</t>
    </rPh>
    <rPh sb="2" eb="3">
      <t>ラン</t>
    </rPh>
    <rPh sb="3" eb="5">
      <t>ニュウリョク</t>
    </rPh>
    <rPh sb="5" eb="7">
      <t>カヒ</t>
    </rPh>
    <rPh sb="9" eb="12">
      <t>ジョウケンツ</t>
    </rPh>
    <rPh sb="13" eb="15">
      <t>ショシキ</t>
    </rPh>
    <rPh sb="24" eb="25">
      <t>トキ</t>
    </rPh>
    <rPh sb="25" eb="26">
      <t>ヒ</t>
    </rPh>
    <rPh sb="26" eb="28">
      <t>カッセイ</t>
    </rPh>
    <phoneticPr fontId="2"/>
  </si>
  <si>
    <t>-</t>
    <phoneticPr fontId="2"/>
  </si>
  <si>
    <t>オプション(メールアドレス追加)同時申込
【条件付き書式】</t>
    <phoneticPr fontId="2"/>
  </si>
  <si>
    <t>OCN同時廃止希望/アクセス回線充当有無
【条件付き書式】</t>
    <rPh sb="14" eb="16">
      <t>カイセン</t>
    </rPh>
    <rPh sb="16" eb="18">
      <t>ジュウトウ</t>
    </rPh>
    <rPh sb="18" eb="20">
      <t>ウム</t>
    </rPh>
    <phoneticPr fontId="2"/>
  </si>
  <si>
    <t>2年自動更新型割引希望有無
【条件付き書式】</t>
    <phoneticPr fontId="2"/>
  </si>
  <si>
    <t>Ver.</t>
    <phoneticPr fontId="2"/>
  </si>
  <si>
    <t>NTTコミュニケーションズ株式会社の定める｢IP通信網サービス契約約款（https://www.ntt.com/about-us/disclosure/tariff/yakkan/ip.html）｣｢重要事項に関する説明｣｢各種利用規約｣｢お申込みに関する注意事項｣の内容について承諾の上、下記のとおり申し込みます｡個人情報の取扱いについては、「プライバシーポリシー（https://www.ntt.com/about-us/hp/privacy.html）」の内容を承諾します。</t>
    <phoneticPr fontId="1"/>
  </si>
  <si>
    <t>※必ずチェックを入れてください。チェックがない場合はお申込みいただけません。</t>
    <rPh sb="1" eb="2">
      <t>カナラ</t>
    </rPh>
    <rPh sb="8" eb="9">
      <t>イ</t>
    </rPh>
    <rPh sb="23" eb="25">
      <t>バアイ</t>
    </rPh>
    <rPh sb="27" eb="29">
      <t>モウシコ</t>
    </rPh>
    <phoneticPr fontId="2"/>
  </si>
  <si>
    <t>※記入不要（ＮＴＴ－Ｃｏｍ記入欄）</t>
    <phoneticPr fontId="2"/>
  </si>
  <si>
    <r>
      <t xml:space="preserve">販売チャネルコード
</t>
    </r>
    <r>
      <rPr>
        <b/>
        <sz val="12"/>
        <color rgb="FFFF0000"/>
        <rFont val="ＭＳ Ｐゴシック"/>
        <family val="3"/>
        <charset val="128"/>
      </rPr>
      <t>（必須）</t>
    </r>
    <rPh sb="0" eb="2">
      <t>ハンバイ</t>
    </rPh>
    <phoneticPr fontId="2"/>
  </si>
  <si>
    <r>
      <t xml:space="preserve">販売チャネル名
</t>
    </r>
    <r>
      <rPr>
        <b/>
        <sz val="12"/>
        <color rgb="FFFF0000"/>
        <rFont val="ＭＳ Ｐゴシック"/>
        <family val="3"/>
        <charset val="128"/>
      </rPr>
      <t>（必須）</t>
    </r>
    <rPh sb="0" eb="2">
      <t>ハンバイ</t>
    </rPh>
    <rPh sb="6" eb="7">
      <t>メイ</t>
    </rPh>
    <phoneticPr fontId="2"/>
  </si>
  <si>
    <r>
      <t>担当者</t>
    </r>
    <r>
      <rPr>
        <b/>
        <sz val="12"/>
        <color rgb="FFFF0000"/>
        <rFont val="ＭＳ Ｐゴシック"/>
        <family val="3"/>
        <charset val="128"/>
      </rPr>
      <t>（必須）</t>
    </r>
    <rPh sb="0" eb="2">
      <t>タントウ</t>
    </rPh>
    <rPh sb="2" eb="3">
      <t>シャ</t>
    </rPh>
    <phoneticPr fontId="2"/>
  </si>
  <si>
    <r>
      <t>電話番号</t>
    </r>
    <r>
      <rPr>
        <b/>
        <sz val="12"/>
        <color rgb="FFFF0000"/>
        <rFont val="ＭＳ Ｐゴシック"/>
        <family val="3"/>
        <charset val="128"/>
      </rPr>
      <t>（必須）</t>
    </r>
    <rPh sb="0" eb="2">
      <t>デンワ</t>
    </rPh>
    <rPh sb="2" eb="4">
      <t>バンゴウ</t>
    </rPh>
    <phoneticPr fontId="2"/>
  </si>
  <si>
    <r>
      <t>ｅ-mail</t>
    </r>
    <r>
      <rPr>
        <b/>
        <sz val="12"/>
        <color rgb="FFFF0000"/>
        <rFont val="ＭＳ Ｐゴシック"/>
        <family val="3"/>
        <charset val="128"/>
      </rPr>
      <t>（必須）</t>
    </r>
    <phoneticPr fontId="2"/>
  </si>
  <si>
    <r>
      <t>担当者</t>
    </r>
    <r>
      <rPr>
        <b/>
        <sz val="12"/>
        <color rgb="FFFF0000"/>
        <rFont val="ＭＳ Ｐゴシック"/>
        <family val="3"/>
        <charset val="128"/>
      </rPr>
      <t>（必須）</t>
    </r>
    <phoneticPr fontId="2"/>
  </si>
  <si>
    <r>
      <t>組織名</t>
    </r>
    <r>
      <rPr>
        <b/>
        <sz val="12"/>
        <color rgb="FFFF0000"/>
        <rFont val="ＭＳ Ｐゴシック"/>
        <family val="3"/>
        <charset val="128"/>
      </rPr>
      <t>（必須）</t>
    </r>
    <phoneticPr fontId="2"/>
  </si>
  <si>
    <t>全角46桁以内
※住所を都道府県からご記入ください。</t>
    <rPh sb="0" eb="2">
      <t>ゼンカク</t>
    </rPh>
    <rPh sb="4" eb="5">
      <t>ケタ</t>
    </rPh>
    <rPh sb="5" eb="7">
      <t>イナイ</t>
    </rPh>
    <phoneticPr fontId="1"/>
  </si>
  <si>
    <t>連絡先</t>
    <rPh sb="0" eb="3">
      <t>レンラクサキ</t>
    </rPh>
    <phoneticPr fontId="1"/>
  </si>
  <si>
    <r>
      <t xml:space="preserve">【契約タイプについて】
※以下で選択いただいたＮＴＴ東日本/ＮＴＴ西日本会社の提供するフレッツの「アクセスタイプ」によりOCNの提供メニューを決定いたします。
   お申込み内容に相違がある場合は、通信ができないこととなりますので、ご注意ください。
※ＮＴＴ東日本/ＮＴＴ西日本会社のアクセスタイプとOCN契約タイプが不一致の場合は通信が出来ませんので、ご注意下さい。
　（「OCN契約タイプ」や「IP種別」、「ＮＴＴ東日本/NTT西日本会社のアクセスタイプ」が変更となった場合は必ずご連絡ください。）
</t>
    </r>
    <r>
      <rPr>
        <b/>
        <sz val="11"/>
        <color rgb="FFFF0000"/>
        <rFont val="ＭＳ Ｐゴシック"/>
        <family val="3"/>
        <charset val="128"/>
      </rPr>
      <t xml:space="preserve">
※NTT東日本のフレッツ 光ネクスト ギガファミリー/ギガマンション・スマートタイプ、ファミリー/マンション・ギガラインタイプをご利用される場合は、対応する契約タイプをご選択ください。
　 ハイスピードタイプ等、異なる契約タイプを選択された場合は通信が出来ませんのでご注意願います。</t>
    </r>
    <phoneticPr fontId="1"/>
  </si>
  <si>
    <t>選択してください
※Bフレッツ、光プレミアムをご利用の場合、接続設定時に認証IDのドメイン部分の変更が必要となります。（「サービス名称の変更について」（２）を参照願います。）
※(F)サービスを選択の場合、本申込書へのご記入に加え、「フレッツ受付票」と「OCN 光サービス/ADSLサービス(F)用保守申込書」のご記入をお願いします。
※(F)ADSLサービスについては、光ネクスト提供エリアでのご利用はできません。</t>
    <rPh sb="0" eb="2">
      <t>センタク</t>
    </rPh>
    <phoneticPr fontId="1"/>
  </si>
  <si>
    <t>●サービス名称の変更について（重要）</t>
    <phoneticPr fontId="2"/>
  </si>
  <si>
    <r>
      <t>・2012年</t>
    </r>
    <r>
      <rPr>
        <sz val="11"/>
        <color theme="1"/>
        <rFont val="游ゴシック"/>
        <family val="2"/>
        <charset val="128"/>
        <scheme val="minor"/>
      </rPr>
      <t>9</t>
    </r>
    <r>
      <rPr>
        <sz val="11"/>
        <rFont val="ＭＳ Ｐゴシック"/>
        <family val="3"/>
        <charset val="128"/>
      </rPr>
      <t>月3</t>
    </r>
    <r>
      <rPr>
        <sz val="11"/>
        <color theme="1"/>
        <rFont val="游ゴシック"/>
        <family val="2"/>
        <charset val="128"/>
        <scheme val="minor"/>
      </rPr>
      <t>0</t>
    </r>
    <r>
      <rPr>
        <sz val="11"/>
        <rFont val="ＭＳ Ｐゴシック"/>
        <family val="3"/>
        <charset val="128"/>
      </rPr>
      <t>日をもって、第６種OCNフレッツ光サービスプランの名称を変更いたしました。変更内容については、下表をご確認ください。</t>
    </r>
    <phoneticPr fontId="2"/>
  </si>
  <si>
    <t>・本契約申込書では、一部旧サービス名称で記載されております。下記の対応表にしたがって読み替えを行ってください。</t>
    <rPh sb="1" eb="2">
      <t>ホン</t>
    </rPh>
    <rPh sb="2" eb="4">
      <t>ケイヤク</t>
    </rPh>
    <rPh sb="4" eb="6">
      <t>モウシコミ</t>
    </rPh>
    <rPh sb="6" eb="7">
      <t>ショ</t>
    </rPh>
    <rPh sb="10" eb="12">
      <t>イチブ</t>
    </rPh>
    <rPh sb="12" eb="13">
      <t>キュウ</t>
    </rPh>
    <rPh sb="17" eb="19">
      <t>メイショウ</t>
    </rPh>
    <rPh sb="20" eb="22">
      <t>キサイ</t>
    </rPh>
    <rPh sb="30" eb="32">
      <t>カキ</t>
    </rPh>
    <rPh sb="33" eb="35">
      <t>タイオウ</t>
    </rPh>
    <rPh sb="35" eb="36">
      <t>ヒョウ</t>
    </rPh>
    <rPh sb="42" eb="43">
      <t>ヨ</t>
    </rPh>
    <rPh sb="44" eb="45">
      <t>カ</t>
    </rPh>
    <rPh sb="47" eb="48">
      <t>オコナ</t>
    </rPh>
    <phoneticPr fontId="58"/>
  </si>
  <si>
    <t>・サービス名称の変更に伴う契約約款の変更はございません。</t>
    <rPh sb="5" eb="7">
      <t>メイショウ</t>
    </rPh>
    <rPh sb="8" eb="10">
      <t>ヘンコウ</t>
    </rPh>
    <rPh sb="11" eb="12">
      <t>トモナ</t>
    </rPh>
    <rPh sb="13" eb="15">
      <t>ケイヤク</t>
    </rPh>
    <rPh sb="15" eb="17">
      <t>ヤッカン</t>
    </rPh>
    <rPh sb="18" eb="20">
      <t>ヘンコウ</t>
    </rPh>
    <phoneticPr fontId="58"/>
  </si>
  <si>
    <t>2012年9月30日以前のサービス名称</t>
    <rPh sb="4" eb="5">
      <t>ネン</t>
    </rPh>
    <rPh sb="6" eb="7">
      <t>ガツ</t>
    </rPh>
    <rPh sb="9" eb="10">
      <t>ニチ</t>
    </rPh>
    <rPh sb="10" eb="12">
      <t>イゼン</t>
    </rPh>
    <rPh sb="17" eb="19">
      <t>メイショウ</t>
    </rPh>
    <phoneticPr fontId="2"/>
  </si>
  <si>
    <t>2012年10月1日以降のサービス名称</t>
    <rPh sb="4" eb="5">
      <t>ネン</t>
    </rPh>
    <rPh sb="7" eb="8">
      <t>ガツ</t>
    </rPh>
    <rPh sb="9" eb="10">
      <t>ニチ</t>
    </rPh>
    <rPh sb="10" eb="12">
      <t>イコウ</t>
    </rPh>
    <rPh sb="17" eb="19">
      <t>メイショウ</t>
    </rPh>
    <phoneticPr fontId="2"/>
  </si>
  <si>
    <t>OCN光アクセス　IP1　「フレッツ光ネクスト」プラン　
ファミリー・エクスプレスタイプ</t>
    <rPh sb="18" eb="19">
      <t>ヒカリ</t>
    </rPh>
    <phoneticPr fontId="2"/>
  </si>
  <si>
    <t>ＯＣＮ　光「フレッツ」　IP1　ファミリータイプ</t>
    <phoneticPr fontId="2"/>
  </si>
  <si>
    <t>OCN光アクセス　IP1　「フレッツ光ネクスト」プラン　
マンション・エクスプレスタイプ</t>
    <rPh sb="18" eb="19">
      <t>ヒカリ</t>
    </rPh>
    <phoneticPr fontId="2"/>
  </si>
  <si>
    <t>ＯＣＮ　光「フレッツ」　IP1　マンションタイプ</t>
    <phoneticPr fontId="2"/>
  </si>
  <si>
    <t>OCN光アクセス　「フレッツ光ネクスト」プラン　for　VPN　
ファミリー・エクスプレスタイプ</t>
    <rPh sb="14" eb="15">
      <t>ヒカリ</t>
    </rPh>
    <phoneticPr fontId="2"/>
  </si>
  <si>
    <t>ＯＣＮ　光「フレッツ」　for　VPN　ファミリータイプ</t>
    <phoneticPr fontId="2"/>
  </si>
  <si>
    <t>OCN光アクセス　「フレッツ光ネクスト」プラン　for　VPN　
マンション・エクスプレスタイプ</t>
    <rPh sb="14" eb="15">
      <t>ヒカリ</t>
    </rPh>
    <phoneticPr fontId="2"/>
  </si>
  <si>
    <t>ＯＣＮ　光「フレッツ」　for　VPN　マンションタイプ</t>
    <phoneticPr fontId="2"/>
  </si>
  <si>
    <t>・2012年9月30日をもって、NTT西日本の提供するフレッツ 光ネクストの「契約タイプ」が変更されます。変更内容については、下表をご確認ください。</t>
    <rPh sb="5" eb="6">
      <t>ネン</t>
    </rPh>
    <rPh sb="7" eb="8">
      <t>ガツ</t>
    </rPh>
    <rPh sb="10" eb="11">
      <t>ニチ</t>
    </rPh>
    <rPh sb="19" eb="20">
      <t>ニシ</t>
    </rPh>
    <rPh sb="20" eb="22">
      <t>ニホン</t>
    </rPh>
    <rPh sb="23" eb="25">
      <t>テイキョウ</t>
    </rPh>
    <rPh sb="32" eb="33">
      <t>ヒカリ</t>
    </rPh>
    <rPh sb="39" eb="41">
      <t>ケイヤク</t>
    </rPh>
    <rPh sb="46" eb="48">
      <t>ヘンコウ</t>
    </rPh>
    <rPh sb="53" eb="55">
      <t>ヘンコウ</t>
    </rPh>
    <rPh sb="55" eb="57">
      <t>ナイヨウ</t>
    </rPh>
    <rPh sb="63" eb="64">
      <t>シタ</t>
    </rPh>
    <rPh sb="64" eb="65">
      <t>ヒョウ</t>
    </rPh>
    <rPh sb="67" eb="69">
      <t>カクニン</t>
    </rPh>
    <phoneticPr fontId="2"/>
  </si>
  <si>
    <t>2012年9月30日以前のＮＴＴ西日本タイプ名称</t>
    <rPh sb="4" eb="5">
      <t>ネン</t>
    </rPh>
    <rPh sb="6" eb="7">
      <t>ガツ</t>
    </rPh>
    <rPh sb="9" eb="10">
      <t>ニチ</t>
    </rPh>
    <rPh sb="10" eb="12">
      <t>イゼン</t>
    </rPh>
    <rPh sb="16" eb="17">
      <t>ニシ</t>
    </rPh>
    <rPh sb="17" eb="19">
      <t>ニホン</t>
    </rPh>
    <rPh sb="22" eb="24">
      <t>メイショウ</t>
    </rPh>
    <phoneticPr fontId="2"/>
  </si>
  <si>
    <t>2012年10月1日以降のＮＴＴ西日本タイプ名称</t>
    <rPh sb="4" eb="5">
      <t>ネン</t>
    </rPh>
    <rPh sb="7" eb="8">
      <t>ガツ</t>
    </rPh>
    <rPh sb="9" eb="10">
      <t>ニチ</t>
    </rPh>
    <rPh sb="10" eb="12">
      <t>イコウ</t>
    </rPh>
    <rPh sb="16" eb="17">
      <t>ニシ</t>
    </rPh>
    <rPh sb="17" eb="19">
      <t>ニホン</t>
    </rPh>
    <rPh sb="22" eb="24">
      <t>メイショウ</t>
    </rPh>
    <phoneticPr fontId="2"/>
  </si>
  <si>
    <t>フレッツ　光ネクスト　ファミリー・エクスプレス</t>
    <phoneticPr fontId="2"/>
  </si>
  <si>
    <t>フレッツ　光ネクスト　ファミリー・スーパーハイスピードタイプ　隼</t>
    <phoneticPr fontId="2"/>
  </si>
  <si>
    <t>フレッツ　光ネクスト　マンション・エクスプレス</t>
    <phoneticPr fontId="2"/>
  </si>
  <si>
    <t>フレッツ　光ネクスト　マンション・スーパーハイスピードタイプ　隼</t>
    <phoneticPr fontId="2"/>
  </si>
  <si>
    <r>
      <t>お客さまが</t>
    </r>
    <r>
      <rPr>
        <sz val="11"/>
        <color theme="1"/>
        <rFont val="游ゴシック"/>
        <family val="2"/>
        <charset val="128"/>
        <scheme val="minor"/>
      </rPr>
      <t>NTT</t>
    </r>
    <r>
      <rPr>
        <sz val="11"/>
        <rFont val="ＭＳ Ｐゴシック"/>
        <family val="3"/>
        <charset val="128"/>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color theme="1"/>
        <rFont val="游ゴシック"/>
        <family val="2"/>
        <charset val="128"/>
        <scheme val="minor"/>
      </rPr>
      <t>(2)</t>
    </r>
    <r>
      <rPr>
        <sz val="11"/>
        <rFont val="ＭＳ Ｐゴシック"/>
        <family val="3"/>
        <charset val="128"/>
      </rPr>
      <t>認証</t>
    </r>
    <r>
      <rPr>
        <sz val="11"/>
        <color theme="1"/>
        <rFont val="游ゴシック"/>
        <family val="2"/>
        <charset val="128"/>
        <scheme val="minor"/>
      </rPr>
      <t>ID</t>
    </r>
    <r>
      <rPr>
        <sz val="11"/>
        <rFont val="ＭＳ Ｐゴシック"/>
        <family val="3"/>
        <charset val="128"/>
      </rPr>
      <t>のドメイン部分の変更」の内容に従って設定変更をお願いいたします。</t>
    </r>
    <rPh sb="1" eb="2">
      <t>キャク</t>
    </rPh>
    <rPh sb="8" eb="10">
      <t>トウザイ</t>
    </rPh>
    <rPh sb="10" eb="12">
      <t>ガイシャ</t>
    </rPh>
    <rPh sb="14" eb="16">
      <t>モウシコ</t>
    </rPh>
    <rPh sb="31" eb="33">
      <t>ケイヤク</t>
    </rPh>
    <rPh sb="37" eb="40">
      <t>フイッチ</t>
    </rPh>
    <rPh sb="41" eb="43">
      <t>バアイ</t>
    </rPh>
    <rPh sb="44" eb="46">
      <t>イカ</t>
    </rPh>
    <rPh sb="47" eb="48">
      <t>ヒョウ</t>
    </rPh>
    <rPh sb="53" eb="54">
      <t>キャク</t>
    </rPh>
    <rPh sb="57" eb="59">
      <t>イチブ</t>
    </rPh>
    <rPh sb="59" eb="61">
      <t>セッテイ</t>
    </rPh>
    <rPh sb="61" eb="63">
      <t>ヘンコウ</t>
    </rPh>
    <rPh sb="64" eb="66">
      <t>ヒツヨウ</t>
    </rPh>
    <rPh sb="107" eb="109">
      <t>ヒョウキ</t>
    </rPh>
    <rPh sb="112" eb="114">
      <t>バアイ</t>
    </rPh>
    <rPh sb="115" eb="117">
      <t>タイショウ</t>
    </rPh>
    <rPh sb="125" eb="127">
      <t>ガイトウ</t>
    </rPh>
    <rPh sb="129" eb="131">
      <t>バアイ</t>
    </rPh>
    <rPh sb="151" eb="153">
      <t>ナイヨウ</t>
    </rPh>
    <rPh sb="154" eb="155">
      <t>シタガ</t>
    </rPh>
    <rPh sb="157" eb="159">
      <t>セッテイ</t>
    </rPh>
    <rPh sb="159" eb="161">
      <t>ヘンコウ</t>
    </rPh>
    <rPh sb="163" eb="164">
      <t>ネガ</t>
    </rPh>
    <phoneticPr fontId="2"/>
  </si>
  <si>
    <t>(1)OCN契約タイプとアクセスラインの相性による通信可否一覧　</t>
    <phoneticPr fontId="2"/>
  </si>
  <si>
    <t>弊社にお申込みいただいたＯＣＮ契約タイプ</t>
    <rPh sb="0" eb="2">
      <t>ヘイシャ</t>
    </rPh>
    <rPh sb="4" eb="6">
      <t>モウシコ</t>
    </rPh>
    <rPh sb="15" eb="17">
      <t>ケイヤク</t>
    </rPh>
    <phoneticPr fontId="2"/>
  </si>
  <si>
    <t>Ｂフレッツ</t>
    <phoneticPr fontId="2"/>
  </si>
  <si>
    <t>フレッツ光プレミアム</t>
    <phoneticPr fontId="2"/>
  </si>
  <si>
    <t>フレッツ光ネクスト</t>
  </si>
  <si>
    <t>フレッツ 光ライト</t>
    <rPh sb="5" eb="6">
      <t>ヒカリ</t>
    </rPh>
    <phoneticPr fontId="2"/>
  </si>
  <si>
    <t>お客さまがお申込みされた
東西会社のアクセスライン</t>
    <rPh sb="1" eb="2">
      <t>キャク</t>
    </rPh>
    <rPh sb="6" eb="8">
      <t>モウシコ</t>
    </rPh>
    <rPh sb="13" eb="15">
      <t>トウザイ</t>
    </rPh>
    <rPh sb="15" eb="17">
      <t>カイシャ</t>
    </rPh>
    <phoneticPr fontId="2"/>
  </si>
  <si>
    <t>○</t>
    <phoneticPr fontId="2"/>
  </si>
  <si>
    <t>△</t>
    <phoneticPr fontId="2"/>
  </si>
  <si>
    <t>フレッツ光ネクスト</t>
    <phoneticPr fontId="2"/>
  </si>
  <si>
    <t>（○通信可/△お客様で設定変更が必要）</t>
  </si>
  <si>
    <t>(2)認証IDのドメイン部分の変更</t>
    <phoneticPr fontId="2"/>
  </si>
  <si>
    <t>OCN契約タイプとアクセスライン契約
タイプ不一致の場合の対応</t>
    <phoneticPr fontId="2"/>
  </si>
  <si>
    <t>タイプ</t>
    <phoneticPr fontId="2"/>
  </si>
  <si>
    <t>IP種別</t>
    <phoneticPr fontId="2"/>
  </si>
  <si>
    <t>【変更前】
認証IDの@以下の
部分</t>
    <phoneticPr fontId="2"/>
  </si>
  <si>
    <t>【変更後】
認証IDの@以下の
部分</t>
    <phoneticPr fontId="2"/>
  </si>
  <si>
    <t>OCN契約タイプがフレッツ光ネクスト/フレッツ光ライトだが、
アクセスラインがBフレッツ/フレッツ光プレミアムだった場合</t>
    <rPh sb="23" eb="24">
      <t>ヒカリ</t>
    </rPh>
    <phoneticPr fontId="2"/>
  </si>
  <si>
    <t>ファミリー</t>
    <phoneticPr fontId="2"/>
  </si>
  <si>
    <t>固定</t>
    <phoneticPr fontId="2"/>
  </si>
  <si>
    <t>bizf.ocn.ne.jp</t>
    <phoneticPr fontId="2"/>
  </si>
  <si>
    <t>fbnf.ocn.ne.jp</t>
    <phoneticPr fontId="2"/>
  </si>
  <si>
    <t>動的</t>
    <phoneticPr fontId="2"/>
  </si>
  <si>
    <t>bizd.ocn.ne.jp</t>
    <phoneticPr fontId="2"/>
  </si>
  <si>
    <t>dbnf.ocn.ne.jp</t>
    <phoneticPr fontId="2"/>
  </si>
  <si>
    <t>マンション</t>
    <phoneticPr fontId="2"/>
  </si>
  <si>
    <t>fbfm.ocn.ne.jp</t>
    <phoneticPr fontId="2"/>
  </si>
  <si>
    <t>dbfm.ocn.ne.jp</t>
    <phoneticPr fontId="2"/>
  </si>
  <si>
    <t>OCN契約タイプがフレッツ光ネクストだが、
アクセスラインがBフレッツであった場合</t>
    <phoneticPr fontId="2"/>
  </si>
  <si>
    <t>ビジネス</t>
    <phoneticPr fontId="2"/>
  </si>
  <si>
    <t>fbfh.ocn.ne.jp</t>
    <phoneticPr fontId="2"/>
  </si>
  <si>
    <t>※IP1のOCN光【光一括提供型】サービスを選択の場合は、希望有無を選択してください。</t>
    <phoneticPr fontId="1"/>
  </si>
  <si>
    <r>
      <t>お申込みパターン</t>
    </r>
    <r>
      <rPr>
        <b/>
        <sz val="12"/>
        <color rgb="FFFF0000"/>
        <rFont val="ＭＳ Ｐゴシック"/>
        <family val="3"/>
        <charset val="128"/>
      </rPr>
      <t>（必須）</t>
    </r>
    <phoneticPr fontId="1"/>
  </si>
  <si>
    <r>
      <t xml:space="preserve">■OCN同時廃止希望
</t>
    </r>
    <r>
      <rPr>
        <sz val="11"/>
        <color rgb="FF0000FF"/>
        <rFont val="ＭＳ Ｐゴシック"/>
        <family val="3"/>
        <charset val="128"/>
      </rPr>
      <t>　※フレッツ一括提供型（F）につきましては本対応をしておりません。
　※本OCN契約のご利用開始とは別に、第2種OCN契約の廃止希望年月日をご指定ください。
　※第2種OCN契約ご利用料金の日割り計算はございません。
　※廃止予定日以降（当日含む）、工事完了後にキャンセル（お申込前の状態への切り戻し）はできません。
　ＮＴＴ東日本/ＮＴＴ西日本及び弊社には改めて申込み手続きいただきます事を予めご了承いただきます。（開通まで新規加入時同様の日数が必要となります。）</t>
    </r>
    <phoneticPr fontId="1"/>
  </si>
  <si>
    <r>
      <t xml:space="preserve">お客さま番号
</t>
    </r>
    <r>
      <rPr>
        <b/>
        <sz val="12"/>
        <color rgb="FF0000FF"/>
        <rFont val="ＭＳ Ｐゴシック"/>
        <family val="3"/>
        <charset val="128"/>
      </rPr>
      <t>（第2種OCN契約からの移行申込み）</t>
    </r>
    <r>
      <rPr>
        <b/>
        <sz val="12"/>
        <color theme="1"/>
        <rFont val="ＭＳ Ｐゴシック"/>
        <family val="3"/>
        <charset val="128"/>
      </rPr>
      <t xml:space="preserve">
</t>
    </r>
    <r>
      <rPr>
        <b/>
        <sz val="12"/>
        <color rgb="FFFF0000"/>
        <rFont val="ＭＳ Ｐゴシック"/>
        <family val="3"/>
        <charset val="128"/>
      </rPr>
      <t>（必須）</t>
    </r>
    <phoneticPr fontId="1"/>
  </si>
  <si>
    <t>N＋半角数字9桁</t>
    <phoneticPr fontId="1"/>
  </si>
  <si>
    <r>
      <t xml:space="preserve">アクセス回線充当有無
</t>
    </r>
    <r>
      <rPr>
        <b/>
        <sz val="12"/>
        <color rgb="FF0000FF"/>
        <rFont val="ＭＳ Ｐゴシック"/>
        <family val="3"/>
        <charset val="128"/>
      </rPr>
      <t>（第2種OCN契約からの移行申込み）</t>
    </r>
    <r>
      <rPr>
        <b/>
        <sz val="12"/>
        <color rgb="FFFF3399"/>
        <rFont val="ＭＳ Ｐゴシック"/>
        <family val="3"/>
        <charset val="128"/>
      </rPr>
      <t>（必須）</t>
    </r>
    <phoneticPr fontId="1"/>
  </si>
  <si>
    <t>選択してください
※フレッツ別契約型のIPoEプランをお申込みの場合、選択してください。
※第2種OCN契約にてご利用中のフレッツ回線(光回線)を、本OCN契約で継続してご利用される場合は「有」を選択してください。(CAFまたはCOPから始まる番号を継続してご利用される場合）</t>
    <phoneticPr fontId="1"/>
  </si>
  <si>
    <r>
      <t xml:space="preserve">■ご注意
</t>
    </r>
    <r>
      <rPr>
        <sz val="11"/>
        <color rgb="FF0000FF"/>
        <rFont val="ＭＳ Ｐゴシック"/>
        <family val="3"/>
        <charset val="128"/>
      </rPr>
      <t>※ご利用場所の住所、電話番号を必ずご記入ください。</t>
    </r>
    <phoneticPr fontId="1"/>
  </si>
  <si>
    <r>
      <t>ご利用場所　</t>
    </r>
    <r>
      <rPr>
        <sz val="12"/>
        <color theme="0"/>
        <rFont val="ＭＳ Ｐゴシック"/>
        <family val="3"/>
        <charset val="128"/>
      </rPr>
      <t>※（F）サービスを選択の方は、別紙の「フレッツ受付票」にご記入ください。</t>
    </r>
    <phoneticPr fontId="1"/>
  </si>
  <si>
    <t>ハイフンを含む半角10桁～13桁（数字、ハイフンのみ）
※お客様収容設備を本電話番号（NTT東日本会社/ＮＴＴ西日本会社の加入電話）で決定しますので、必ず記入ください。未記入の場合は受付できませんので、ご注意ください。（携帯電話、ＰＨＳ番号は記入いただけません）
新設のビル等で、電話番号が決まっていない場合はダミー番号での記入も可能です。</t>
    <phoneticPr fontId="2"/>
  </si>
  <si>
    <t>全角46桁以内
※住所を都道府県からご記入ください。
※NTT東日本／西日本会社の提供するフレッツサービスを設置される住所を記入ください。</t>
    <phoneticPr fontId="2"/>
  </si>
  <si>
    <t>全角20桁
※フロア数まで記入ください。</t>
    <phoneticPr fontId="1"/>
  </si>
  <si>
    <t>全角20桁以内
※ご利用場所の会社名がご契約者名と相違がある場合は、必ず記入ください。</t>
    <phoneticPr fontId="1"/>
  </si>
  <si>
    <r>
      <t>技術担当者　</t>
    </r>
    <r>
      <rPr>
        <sz val="12"/>
        <color theme="0"/>
        <rFont val="ＭＳ Ｐゴシック"/>
        <family val="3"/>
        <charset val="128"/>
      </rPr>
      <t>※故障等緊急時や認証ID／PW再通知申請等重要なお知らせ時の連絡先として使用します。</t>
    </r>
    <phoneticPr fontId="1"/>
  </si>
  <si>
    <t>半角英数64桁以内
※ご担当者が複数の場合は、カンマで区切りで記入ください。
※メールアドレスをお持ちでない方は「a@a」をご記入ください。</t>
    <phoneticPr fontId="2"/>
  </si>
  <si>
    <t>全角46桁以内
※住所を都道府県からご記入ください。</t>
    <phoneticPr fontId="2"/>
  </si>
  <si>
    <t>全角20桁以内
※宛先に記入いただいた内容は、そのまま請求書に印刷されます。会社名・部署名・氏名等をご記入ください。　</t>
    <phoneticPr fontId="1"/>
  </si>
  <si>
    <t>全角10桁以内
※請求書の宛先には表示されません。</t>
    <phoneticPr fontId="2"/>
  </si>
  <si>
    <t>全角20桁以内
※ご利用案内の送付先に部課名が必要な場合にご記入ください。</t>
    <phoneticPr fontId="1"/>
  </si>
  <si>
    <t>全角10桁以内
※ご利用案内の送付先の担当者名は必ずご記入ください。</t>
    <phoneticPr fontId="2"/>
  </si>
  <si>
    <r>
      <t xml:space="preserve">ご利用案内の送付先
</t>
    </r>
    <r>
      <rPr>
        <sz val="11"/>
        <color theme="1"/>
        <rFont val="ＭＳ Ｐゴシック"/>
        <family val="3"/>
        <charset val="128"/>
      </rPr>
      <t>※メールにてお届けできない場合、郵送させていただきます。</t>
    </r>
    <phoneticPr fontId="1"/>
  </si>
  <si>
    <t>お客様対応部門</t>
    <rPh sb="1" eb="3">
      <t>キャクサマ</t>
    </rPh>
    <rPh sb="3" eb="5">
      <t>タイオウ</t>
    </rPh>
    <rPh sb="5" eb="7">
      <t>ブモン</t>
    </rPh>
    <phoneticPr fontId="1"/>
  </si>
  <si>
    <t>開案送付先
宛先フリガナ
【条件付き書式】</t>
    <rPh sb="0" eb="2">
      <t>カイアン</t>
    </rPh>
    <rPh sb="2" eb="5">
      <t>ソウフサキ</t>
    </rPh>
    <rPh sb="6" eb="8">
      <t>アテサキ</t>
    </rPh>
    <rPh sb="14" eb="17">
      <t>ジョウケンツ</t>
    </rPh>
    <rPh sb="18" eb="20">
      <t>ショシキ</t>
    </rPh>
    <phoneticPr fontId="2"/>
  </si>
  <si>
    <t>半角15桁以内</t>
    <rPh sb="5" eb="7">
      <t>イナイ</t>
    </rPh>
    <phoneticPr fontId="2"/>
  </si>
  <si>
    <t>※回線種別は「お客様区分」です。該当の区分を選択してください。</t>
    <phoneticPr fontId="2"/>
  </si>
  <si>
    <t>ハイフン付きで半角14桁</t>
    <phoneticPr fontId="2"/>
  </si>
  <si>
    <t>全角35桁以内
※OCN光【光一括提供型】をお申込みされる場合、ご記入ください。</t>
    <rPh sb="23" eb="25">
      <t>モウシコ</t>
    </rPh>
    <rPh sb="29" eb="31">
      <t>バアイ</t>
    </rPh>
    <rPh sb="33" eb="35">
      <t>キニュウ</t>
    </rPh>
    <phoneticPr fontId="1"/>
  </si>
  <si>
    <r>
      <t xml:space="preserve">会社名／お名前
</t>
    </r>
    <r>
      <rPr>
        <b/>
        <sz val="12"/>
        <color rgb="FFFF0000"/>
        <rFont val="ＭＳ Ｐゴシック"/>
        <family val="3"/>
        <charset val="128"/>
      </rPr>
      <t>（必須）</t>
    </r>
    <phoneticPr fontId="1"/>
  </si>
  <si>
    <t>選択してください
※IPoE対応ルータ02の場合は「オンサイト保守（24時間365日）」を選択してください</t>
    <rPh sb="0" eb="2">
      <t>センタク</t>
    </rPh>
    <phoneticPr fontId="2"/>
  </si>
  <si>
    <t>全角50文字まで</t>
    <rPh sb="0" eb="2">
      <t>ゼンカク</t>
    </rPh>
    <rPh sb="4" eb="6">
      <t>モジ</t>
    </rPh>
    <phoneticPr fontId="2"/>
  </si>
  <si>
    <t>※IPoE対応ルータ01の場合は「お客様設置」を選択してください
※IPoE対応ルータ02の場合は「お客様設置」「オンサイト設置」のいずれかを選択してください
    尚、契約種別を跨る移行の場合は、原則 「お客様設置」にてお申込みください。</t>
    <phoneticPr fontId="2"/>
  </si>
  <si>
    <r>
      <t xml:space="preserve">■ご注意
</t>
    </r>
    <r>
      <rPr>
        <sz val="11"/>
        <color rgb="FF0000FF"/>
        <rFont val="ＭＳ Ｐゴシック"/>
        <family val="3"/>
        <charset val="128"/>
      </rPr>
      <t>※「ビジネスパックＶＰＮ」・「一元故障受付サービス」については、必ず営業担当者経由でお申込ください。
※OCNビジネスパックＶＰＮは、Ｂフレッツビジネスタイプ「ひかり電話ビジネスタイプ対応、及び同ベーシックタイプ「ひかり電話ビジネスタイプ」対応とあわせてのご利用はできません。</t>
    </r>
    <phoneticPr fontId="2"/>
  </si>
  <si>
    <r>
      <t xml:space="preserve">OCN セキュリティゲートウェイ
</t>
    </r>
    <r>
      <rPr>
        <b/>
        <sz val="12"/>
        <color rgb="FF0000FF"/>
        <rFont val="ＭＳ Ｐゴシック"/>
        <family val="3"/>
        <charset val="128"/>
      </rPr>
      <t>（ISDN除く）</t>
    </r>
    <r>
      <rPr>
        <b/>
        <sz val="12"/>
        <color rgb="FFFF0000"/>
        <rFont val="ＭＳ Ｐゴシック"/>
        <family val="3"/>
        <charset val="128"/>
      </rPr>
      <t>（必須）</t>
    </r>
    <phoneticPr fontId="2"/>
  </si>
  <si>
    <r>
      <t xml:space="preserve">一元故障受付サービス
</t>
    </r>
    <r>
      <rPr>
        <b/>
        <sz val="12"/>
        <color rgb="FF0000FF"/>
        <rFont val="ＭＳ Ｐゴシック"/>
        <family val="3"/>
        <charset val="128"/>
      </rPr>
      <t>（（Ｆ）・OCN光【光一括提供型】除く）</t>
    </r>
    <r>
      <rPr>
        <b/>
        <sz val="12"/>
        <color rgb="FFFF0000"/>
        <rFont val="ＭＳ Ｐゴシック"/>
        <family val="3"/>
        <charset val="128"/>
      </rPr>
      <t>（必須）</t>
    </r>
    <phoneticPr fontId="2"/>
  </si>
  <si>
    <r>
      <t xml:space="preserve">OCNビジネスパックVPN
</t>
    </r>
    <r>
      <rPr>
        <b/>
        <sz val="12"/>
        <color rgb="FFFF0000"/>
        <rFont val="ＭＳ Ｐゴシック"/>
        <family val="3"/>
        <charset val="128"/>
      </rPr>
      <t>（必須）</t>
    </r>
    <phoneticPr fontId="2"/>
  </si>
  <si>
    <r>
      <t xml:space="preserve">ウイルスバスタービジネスセキュリティ
</t>
    </r>
    <r>
      <rPr>
        <b/>
        <sz val="12"/>
        <color rgb="FFFF0000"/>
        <rFont val="ＭＳ Ｐゴシック"/>
        <family val="3"/>
        <charset val="128"/>
      </rPr>
      <t>（必須）</t>
    </r>
    <phoneticPr fontId="2"/>
  </si>
  <si>
    <r>
      <t xml:space="preserve">Arcstar IP Voice
</t>
    </r>
    <r>
      <rPr>
        <b/>
        <sz val="12"/>
        <color rgb="FFFF0000"/>
        <rFont val="ＭＳ Ｐゴシック"/>
        <family val="3"/>
        <charset val="128"/>
      </rPr>
      <t>（必須）</t>
    </r>
    <phoneticPr fontId="2"/>
  </si>
  <si>
    <t>選択してください。
※サービスの利用形態をご確認の上、お申込みください。
※サービスの詳細に関しましては、下記URLをご参照ください。
  http://www.ntt.com/business/services/network/internet-connect/ocn-business/vpn/biz.html
※利用する場合は、「OCNビジネスパックVPN申込書」をあわせてお申込ください。
※OCN　セキュリティゲートウェイ（ルータタイプ）との併用はできません。</t>
    <phoneticPr fontId="12"/>
  </si>
  <si>
    <t>選択してください。
※利用する場合は、「一元故障受付用申込書」を合わせてお申込ください。</t>
    <phoneticPr fontId="12"/>
  </si>
  <si>
    <t>選択してください。
※「利用する」を選択した場合は、ご利用ライセンス数をご記入下さい。
※5ライセンス以上、最大99999ライセンスまでお申込みいただけます。
※ウイルスバスタービジネスセキュリティに関する登録完了通知メールは、ネットワーク技術担当者様のメールアドレス宛に送付致します。</t>
    <phoneticPr fontId="12"/>
  </si>
  <si>
    <t>選択してください。
※本サービスをお申込いただけるアクセスラインは以下のとおりです。
　 フレッツ 光ネクスト／OCN 光サービス（F)「光ネクスト」／OCN光【光一括提供型】
※動的アドレスでIPv6インターネット接続サービス(PPPoE方式)をご利用の場合、お申込は不要です。IPv6動的アドレスは自動的に払い出されます。
※IP1をご利用でIPv6インターネット接続サービス(PPPoE方式)を固定IPでご利用する場合は、「IPv6インターネット接続申込書」を合わせてお申込ください。</t>
    <phoneticPr fontId="12"/>
  </si>
  <si>
    <t>選択してください。
※本サービスはOCN光【光一括提供型】を動的アドレスでご利用の場合のみ、お申込みいただけます。</t>
    <phoneticPr fontId="12"/>
  </si>
  <si>
    <t>選択してください。
※利用する場合は、「Arcstar IP Voice(ひかり電話タイプ/ひかり電話アドバンスタイプ）申込書」をあわせてお申込みください。</t>
    <phoneticPr fontId="12"/>
  </si>
  <si>
    <t>選択してください。</t>
    <rPh sb="0" eb="2">
      <t>センタク</t>
    </rPh>
    <phoneticPr fontId="12"/>
  </si>
  <si>
    <t>VBBSライセンス数
【条件付き書式】</t>
    <rPh sb="9" eb="10">
      <t>スウ</t>
    </rPh>
    <phoneticPr fontId="2"/>
  </si>
  <si>
    <t>.ocn.ne.jp</t>
    <phoneticPr fontId="2"/>
  </si>
  <si>
    <r>
      <t>メールアカウント希望有無</t>
    </r>
    <r>
      <rPr>
        <b/>
        <sz val="12"/>
        <color rgb="FFFF0000"/>
        <rFont val="ＭＳ Ｐゴシック"/>
        <family val="3"/>
        <charset val="128"/>
      </rPr>
      <t>（必須）</t>
    </r>
    <phoneticPr fontId="2"/>
  </si>
  <si>
    <r>
      <t>メールアドレス引継ぎ希望有無</t>
    </r>
    <r>
      <rPr>
        <b/>
        <sz val="12"/>
        <color rgb="FFFF0000"/>
        <rFont val="ＭＳ Ｐゴシック"/>
        <family val="3"/>
        <charset val="128"/>
      </rPr>
      <t>（必須）</t>
    </r>
    <phoneticPr fontId="2"/>
  </si>
  <si>
    <r>
      <t xml:space="preserve">オプション(メールアドレス追加)同時申込
</t>
    </r>
    <r>
      <rPr>
        <b/>
        <sz val="12"/>
        <color rgb="FF0000FF"/>
        <rFont val="ＭＳ Ｐゴシック"/>
        <family val="3"/>
        <charset val="128"/>
      </rPr>
      <t>（希望する）</t>
    </r>
    <r>
      <rPr>
        <b/>
        <sz val="12"/>
        <color rgb="FFFF0000"/>
        <rFont val="ＭＳ Ｐゴシック"/>
        <family val="3"/>
        <charset val="128"/>
      </rPr>
      <t>（必須）</t>
    </r>
    <phoneticPr fontId="2"/>
  </si>
  <si>
    <t>希望メールアカウント</t>
    <rPh sb="0" eb="2">
      <t>キボウ</t>
    </rPh>
    <phoneticPr fontId="2"/>
  </si>
  <si>
    <t xml:space="preserve">半角20文字まで
※必ず3文字以上20文字以内で左詰めでご記入ください。
※「ocn」等で始まるアカウント、「-ｔ」等で終わるアカウントはご利用いただけません。  </t>
    <phoneticPr fontId="2"/>
  </si>
  <si>
    <t>選択してください
※１メールアドレス毎に200円（税込220円）/月。</t>
    <phoneticPr fontId="2"/>
  </si>
  <si>
    <t>選択してください
※有料となります。</t>
    <rPh sb="0" eb="2">
      <t>センタク</t>
    </rPh>
    <phoneticPr fontId="2"/>
  </si>
  <si>
    <r>
      <t xml:space="preserve">■ご注意
</t>
    </r>
    <r>
      <rPr>
        <sz val="11"/>
        <color rgb="FF0000FF"/>
        <rFont val="ＭＳ Ｐゴシック"/>
        <family val="3"/>
        <charset val="128"/>
      </rPr>
      <t xml:space="preserve">※他のOCN契約で利用中のOCNメールアドレスを本契約で引き続きご利用いただくことができます。引継ぎをご希望のお客さまは、 以下の「他のOCN契約からメールアドレスの引継ぎを希望する」をチェックのうえ、
　 引継ぎ元のOCNお客さま番号と引継ぎを希望するメールアカウント・メールサーバ名をご記入ください。
※ご契約者名義が同一の場合のみ、OCNメールアドレスを引継ぐことができます。第3者からの引継ぎはできません。
※ウイルスチェックサービス・メールパスワードについては、現在のご契約内容をそのまま引継ぎます。
</t>
    </r>
    <r>
      <rPr>
        <b/>
        <sz val="11"/>
        <color rgb="FF0000FF"/>
        <rFont val="ＭＳ Ｐゴシック"/>
        <family val="3"/>
        <charset val="128"/>
      </rPr>
      <t xml:space="preserve">
【第２種OCNからメールアドレス引継ぎされる場合の注意事項】
</t>
    </r>
    <r>
      <rPr>
        <sz val="11"/>
        <color rgb="FF0000FF"/>
        <rFont val="ＭＳ Ｐゴシック"/>
        <family val="3"/>
        <charset val="128"/>
      </rPr>
      <t>※第２種OCN契約を廃止して本サービスに移行される場合、ペイオンについては、継続利用いただくことはできません。
※本サービスにおいて「迷惑メールブロックサービス」はご利用頂けません。 また、「隔離ボックス」内のメールは閲覧が出来なくなりますので、必要に応じ、事前に保存・転送等のご対応をお願い致します。
※第２種OCNからの連絡先メールアドレスを本サービスへ引き継ぐ場合、第２種OCN契約で継続利用されるメールアドレスを新たな連絡先メールアドレスとして登録させていただきます。</t>
    </r>
    <phoneticPr fontId="2"/>
  </si>
  <si>
    <t>N＋半角数字9桁
※メールアドレスの引継ぎを希望する場合、引継ぎ元のOCNお客さま番号を記入ください。</t>
    <rPh sb="4" eb="6">
      <t>スウジ</t>
    </rPh>
    <phoneticPr fontId="2"/>
  </si>
  <si>
    <t>半角41桁まで
※「アカウント＠メールサーバ」の形態でご記入ください。</t>
    <rPh sb="4" eb="5">
      <t>ケタ</t>
    </rPh>
    <phoneticPr fontId="2"/>
  </si>
  <si>
    <t>希望メールアカウント
4
【条件付き書式】</t>
    <phoneticPr fontId="2"/>
  </si>
  <si>
    <t>既契約回線からの引継ぎ希望メールアドレス
3
【条件付き書式】</t>
    <rPh sb="24" eb="27">
      <t>ジョウケンツ</t>
    </rPh>
    <rPh sb="28" eb="30">
      <t>ショシキ</t>
    </rPh>
    <phoneticPr fontId="2"/>
  </si>
  <si>
    <t>既契約回線からの引継ぎ希望メールアドレス
2
【条件付き書式】</t>
    <rPh sb="24" eb="27">
      <t>ジョウケンツ</t>
    </rPh>
    <rPh sb="28" eb="30">
      <t>ショシキ</t>
    </rPh>
    <phoneticPr fontId="2"/>
  </si>
  <si>
    <t>既契約回線からの引継ぎ希望メールアドレス
1
【条件付き書式】</t>
    <rPh sb="24" eb="27">
      <t>ジョウケンツ</t>
    </rPh>
    <rPh sb="28" eb="30">
      <t>ショシキ</t>
    </rPh>
    <phoneticPr fontId="2"/>
  </si>
  <si>
    <t>希望メールアカウント
3
【条件付き書式】</t>
    <phoneticPr fontId="2"/>
  </si>
  <si>
    <t>工事区分が「オンサイト設置」の場合選択してください</t>
    <rPh sb="0" eb="2">
      <t>コウジ</t>
    </rPh>
    <rPh sb="2" eb="4">
      <t>クブン</t>
    </rPh>
    <phoneticPr fontId="2"/>
  </si>
  <si>
    <t>半角15桁</t>
    <phoneticPr fontId="2"/>
  </si>
  <si>
    <r>
      <t xml:space="preserve">開通済み／申込済み
</t>
    </r>
    <r>
      <rPr>
        <b/>
        <sz val="12"/>
        <color rgb="FFFF0000"/>
        <rFont val="ＭＳ Ｐゴシック"/>
        <family val="3"/>
        <charset val="128"/>
      </rPr>
      <t>（必須）</t>
    </r>
    <phoneticPr fontId="1"/>
  </si>
  <si>
    <r>
      <t xml:space="preserve">開通予定日
</t>
    </r>
    <r>
      <rPr>
        <b/>
        <sz val="12"/>
        <color rgb="FF0000FF"/>
        <rFont val="ＭＳ Ｐゴシック"/>
        <family val="3"/>
        <charset val="128"/>
      </rPr>
      <t>（申込済み）</t>
    </r>
    <r>
      <rPr>
        <b/>
        <sz val="12"/>
        <color rgb="FFFF0000"/>
        <rFont val="ＭＳ Ｐゴシック"/>
        <family val="3"/>
        <charset val="128"/>
      </rPr>
      <t>（必須）</t>
    </r>
    <phoneticPr fontId="1"/>
  </si>
  <si>
    <t>希望メールアカウント
1
【条件付き書式】</t>
    <phoneticPr fontId="2"/>
  </si>
  <si>
    <r>
      <t>2年自動更新型割引希望有無</t>
    </r>
    <r>
      <rPr>
        <b/>
        <sz val="12"/>
        <color rgb="FFFF0000"/>
        <rFont val="ＭＳ Ｐゴシック"/>
        <family val="3"/>
        <charset val="128"/>
      </rPr>
      <t>（必須）</t>
    </r>
    <phoneticPr fontId="1"/>
  </si>
  <si>
    <r>
      <t xml:space="preserve">廃止希望年月日
</t>
    </r>
    <r>
      <rPr>
        <b/>
        <sz val="12"/>
        <color rgb="FFFF0000"/>
        <rFont val="ＭＳ Ｐゴシック"/>
        <family val="3"/>
        <charset val="128"/>
      </rPr>
      <t>（必須）</t>
    </r>
    <phoneticPr fontId="1"/>
  </si>
  <si>
    <r>
      <t>お名前</t>
    </r>
    <r>
      <rPr>
        <b/>
        <sz val="12"/>
        <color rgb="FFFF0000"/>
        <rFont val="ＭＳ Ｐゴシック"/>
        <family val="3"/>
        <charset val="128"/>
      </rPr>
      <t>（必須）</t>
    </r>
    <phoneticPr fontId="1"/>
  </si>
  <si>
    <r>
      <t xml:space="preserve">フレッツ・v6オプション代行申込みについて
</t>
    </r>
    <r>
      <rPr>
        <b/>
        <sz val="12"/>
        <color rgb="FFFF0000"/>
        <rFont val="ＭＳ Ｐゴシック"/>
        <family val="3"/>
        <charset val="128"/>
      </rPr>
      <t>（必須）</t>
    </r>
    <rPh sb="12" eb="14">
      <t>ダイコウ</t>
    </rPh>
    <rPh sb="14" eb="15">
      <t>モウ</t>
    </rPh>
    <rPh sb="15" eb="16">
      <t>コ</t>
    </rPh>
    <phoneticPr fontId="2"/>
  </si>
  <si>
    <r>
      <t xml:space="preserve">IPv6インターネット接続サービス(PPPoE方式)
</t>
    </r>
    <r>
      <rPr>
        <b/>
        <sz val="12"/>
        <color rgb="FFFF0000"/>
        <rFont val="ＭＳ Ｐゴシック"/>
        <family val="3"/>
        <charset val="128"/>
      </rPr>
      <t>（必須）</t>
    </r>
    <phoneticPr fontId="2"/>
  </si>
  <si>
    <r>
      <t xml:space="preserve">IPv6インターネット接続サービス(IPoE方式)
</t>
    </r>
    <r>
      <rPr>
        <b/>
        <sz val="12"/>
        <color rgb="FFFF0000"/>
        <rFont val="ＭＳ Ｐゴシック"/>
        <family val="3"/>
        <charset val="128"/>
      </rPr>
      <t>（必須）</t>
    </r>
    <phoneticPr fontId="2"/>
  </si>
  <si>
    <r>
      <t xml:space="preserve">Arcstar IP Voice
(ひかり電話タイプ/ひかり電話アドバンスタイプ)
</t>
    </r>
    <r>
      <rPr>
        <b/>
        <sz val="12"/>
        <color rgb="FFFF0000"/>
        <rFont val="ＭＳ Ｐゴシック"/>
        <family val="3"/>
        <charset val="128"/>
      </rPr>
      <t>（必須）</t>
    </r>
    <phoneticPr fontId="2"/>
  </si>
  <si>
    <r>
      <rPr>
        <b/>
        <sz val="11"/>
        <color rgb="FF0000FF"/>
        <rFont val="ＭＳ Ｐゴシック"/>
        <family val="3"/>
        <charset val="128"/>
      </rPr>
      <t>■ご注意</t>
    </r>
    <r>
      <rPr>
        <sz val="11"/>
        <color rgb="FF0000FF"/>
        <rFont val="ＭＳ Ｐゴシック"/>
        <family val="3"/>
        <charset val="128"/>
      </rPr>
      <t xml:space="preserve">
※メールアドレス引継ぎを希望されるお客さまは、「OCNメールアドレス引継ぎ情報」に記入いただきます。本項目に引継ぎを希望するメールアカウントをご記入いただく事はできません。
※本サービスで提供するメールアカウント数は１契約につき最大4アカウントまでとなります。＜基本:１アカウント（無料）追加:３アカウント（有料）＞ </t>
    </r>
    <phoneticPr fontId="1"/>
  </si>
  <si>
    <r>
      <rPr>
        <b/>
        <sz val="11"/>
        <color rgb="FF0000FF"/>
        <rFont val="ＭＳ Ｐゴシック"/>
        <family val="3"/>
        <charset val="128"/>
      </rPr>
      <t xml:space="preserve">【アカウント使用文字制限等】 </t>
    </r>
    <r>
      <rPr>
        <sz val="11"/>
        <color rgb="FF0000FF"/>
        <rFont val="ＭＳ Ｐゴシック"/>
        <family val="3"/>
        <charset val="128"/>
      </rPr>
      <t xml:space="preserve">                               
</t>
    </r>
    <r>
      <rPr>
        <b/>
        <sz val="11"/>
        <color rgb="FF0000FF"/>
        <rFont val="ＭＳ Ｐゴシック"/>
        <family val="3"/>
        <charset val="128"/>
      </rPr>
      <t>　・</t>
    </r>
    <r>
      <rPr>
        <b/>
        <u/>
        <sz val="11"/>
        <color rgb="FF0000FF"/>
        <rFont val="ＭＳ Ｐゴシック"/>
        <family val="3"/>
        <charset val="128"/>
      </rPr>
      <t xml:space="preserve">第3希望まで必ず記入ください     </t>
    </r>
    <r>
      <rPr>
        <sz val="11"/>
        <color rgb="FF0000FF"/>
        <rFont val="ＭＳ Ｐゴシック"/>
        <family val="3"/>
        <charset val="128"/>
      </rPr>
      <t xml:space="preserve">                          
　・アルファベットは小文字で記入いただきます。                                  
</t>
    </r>
    <r>
      <rPr>
        <b/>
        <sz val="11"/>
        <color rgb="FF0000FF"/>
        <rFont val="ＭＳ Ｐゴシック"/>
        <family val="3"/>
        <charset val="128"/>
      </rPr>
      <t xml:space="preserve">【xxx＠???.ocn.ne.jpの選定】    </t>
    </r>
    <r>
      <rPr>
        <sz val="11"/>
        <color rgb="FF0000FF"/>
        <rFont val="ＭＳ Ｐゴシック"/>
        <family val="3"/>
        <charset val="128"/>
      </rPr>
      <t xml:space="preserve">                            
　・＠マーク以下のメールサーバ名及びメールパスワードについては、OCNが自動選定します。                               
　・ご利用開始後にアカウント追加、変更をお申込みの場合も同様に＠以下のメールサーバ名をお客さまで指定いただくことはできません。メールアドレス毎に＠以下が異なる場合もありますことを、予めご了承いただきます。                                           </t>
    </r>
    <phoneticPr fontId="1"/>
  </si>
  <si>
    <t>申し込みにあたって、必ずお読みください</t>
    <rPh sb="0" eb="1">
      <t>モウ</t>
    </rPh>
    <rPh sb="2" eb="3">
      <t>コ</t>
    </rPh>
    <rPh sb="10" eb="11">
      <t>カナラ</t>
    </rPh>
    <rPh sb="13" eb="14">
      <t>ヨ</t>
    </rPh>
    <phoneticPr fontId="2"/>
  </si>
  <si>
    <t>＜アクセスライン別対応表＞</t>
  </si>
  <si>
    <t>サービスタイプ</t>
    <phoneticPr fontId="2"/>
  </si>
  <si>
    <t>アクセスプラン変更</t>
    <phoneticPr fontId="2"/>
  </si>
  <si>
    <t>移転</t>
    <phoneticPr fontId="2"/>
  </si>
  <si>
    <t>IP1</t>
    <phoneticPr fontId="2"/>
  </si>
  <si>
    <t>ＯＣＮ光【光一括提供型】</t>
    <rPh sb="3" eb="4">
      <t>ヒカリ</t>
    </rPh>
    <rPh sb="5" eb="6">
      <t>ヒカリ</t>
    </rPh>
    <rPh sb="6" eb="8">
      <t>イッカツ</t>
    </rPh>
    <rPh sb="8" eb="10">
      <t>テイキョウ</t>
    </rPh>
    <rPh sb="10" eb="11">
      <t>ガタ</t>
    </rPh>
    <phoneticPr fontId="2"/>
  </si>
  <si>
    <t>ファミリー１００Ｍ／２００Ｍ／１G</t>
    <phoneticPr fontId="2"/>
  </si>
  <si>
    <t>マンション１００Ｍ／２００Ｍ／１G</t>
    <phoneticPr fontId="2"/>
  </si>
  <si>
    <t>ＯＣＮＡＤＳＬアクセス</t>
  </si>
  <si>
    <t>「フレッツ」プラン</t>
  </si>
  <si>
    <t>１Ｍ／１．５Ｍ／８Ｍ／１２Ｍ／２４Ｍ／４０Ｍ／４７Ｍタイプ</t>
  </si>
  <si>
    <t>ビジネスタイプ</t>
  </si>
  <si>
    <t>ＯＣＮＩＳＤＮアクセス</t>
  </si>
  <si>
    <t>ＯＣＮ光アクセス</t>
  </si>
  <si>
    <t>「Ｂフレッツ」プラン</t>
  </si>
  <si>
    <t>ニューファミリー／ファミリー１００</t>
    <phoneticPr fontId="2"/>
  </si>
  <si>
    <t>ベーシックタイプ</t>
  </si>
  <si>
    <t>ビル・マンションタイプ</t>
  </si>
  <si>
    <t>「フレッツ・光プレミアム」プラン</t>
    <phoneticPr fontId="2"/>
  </si>
  <si>
    <t>エンタープライズタイプ</t>
  </si>
  <si>
    <t>「フレッツ光ネクスト」プラン</t>
  </si>
  <si>
    <t>ファミリータイプ／ファミリー・スーパーハイスピードタイプ　隼※1</t>
    <phoneticPr fontId="2"/>
  </si>
  <si>
    <t xml:space="preserve">マンションタイプ／マンション・スーパーハイスピードタイプ　隼※1 </t>
    <phoneticPr fontId="2"/>
  </si>
  <si>
    <t>「フレッツ・光ライト」プラン</t>
    <rPh sb="6" eb="7">
      <t>ヒカリ</t>
    </rPh>
    <phoneticPr fontId="2"/>
  </si>
  <si>
    <t>ＯＣＮＡＤＳＬサービス（Ｆ）</t>
  </si>
  <si>
    <t>１．５Ｍ／８Ｍ／１２Ｍ／２４Ｍ／４０Ｍ／４７Ｍ</t>
    <phoneticPr fontId="2"/>
  </si>
  <si>
    <t>ビジネス４０Ｍ／ビジネス４７Ｍ</t>
    <phoneticPr fontId="2"/>
  </si>
  <si>
    <t>ＯＣＮ光サービス（Ｆ）</t>
  </si>
  <si>
    <t>「Ｂフレッツ」タイプ</t>
  </si>
  <si>
    <t>ファミリータイプ（ファミリ１００）</t>
    <phoneticPr fontId="2"/>
  </si>
  <si>
    <t>×</t>
    <phoneticPr fontId="2"/>
  </si>
  <si>
    <t>「光ネクスト」タイプ</t>
  </si>
  <si>
    <t>ファミリータイプ／ファミリー・ハイスピードタイプ
／ファミリー・スーパーハイスピードタイプ　隼※1</t>
    <phoneticPr fontId="2"/>
  </si>
  <si>
    <t>forVPN</t>
    <phoneticPr fontId="2"/>
  </si>
  <si>
    <t>「フレッツ」プラン</t>
    <phoneticPr fontId="2"/>
  </si>
  <si>
    <t>「Ｂフレッツ」プラン</t>
    <phoneticPr fontId="2"/>
  </si>
  <si>
    <t>「フレッツ・光プレミアム」プラン</t>
  </si>
  <si>
    <t>「Ｂフレッツ」タイプ</t>
    <phoneticPr fontId="2"/>
  </si>
  <si>
    <t>ファミリー・ハイスピードタイプ</t>
  </si>
  <si>
    <t>ファミリー・スーパーハイスピードタイプ　隼※1</t>
    <phoneticPr fontId="2"/>
  </si>
  <si>
    <t>※1：ファミリー・エクスプレスタイプ/マンション・エクスプレスタイプは平成24年10月1日よりファミリー・スーパーハイスピードタイプ　隼/マンション・スーパーハイスピードタイプ　隼に名称変更いたしました。</t>
    <phoneticPr fontId="2"/>
  </si>
  <si>
    <t>○＝提供可能     △＝アクセス回線をお客さまでご用意できる場合のみ提供可能       ×＝提供不可</t>
    <rPh sb="2" eb="4">
      <t>テイキョウ</t>
    </rPh>
    <rPh sb="4" eb="6">
      <t>カノウ</t>
    </rPh>
    <phoneticPr fontId="68"/>
  </si>
  <si>
    <t>OCNサービスは（以下、「本サービス」）は当社の定める「IP通信網サービス契約約款」に基づき提供させて頂いております。
本サービスの申込みにつきましては「IP通信網サービス契約約款」、各種利用規約、及び「重要事項に関する説明」「個人情報取り扱い」の内容を事前にお読みいただき、承諾された上で、お申込みください。契約約款は弊社各支店、営業窓口及びホームページで公開しておりますが、詳細な内容につきましては弊社販売担当者等にご確認ください。「個人情報取り扱い」の内容に関してはホームページ（https://www.ntt.com/about-us/hp/privacy.html）にて公開しております。　　
本申込書はOCN第６種 固定IP1及び、for VPNの契約申込書となります。
サービスの詳細につきましてはOCNサービスのホームページ（http://www.ntt.com/business/services/network/internet-connect/ocn-business.html）で必ずご確認下さい。</t>
    <phoneticPr fontId="2"/>
  </si>
  <si>
    <t>●OCN第６種 固定IP1／for VPNの提供条件に関する留意事項（必ずご確認下さい）。</t>
    <rPh sb="8" eb="10">
      <t>コテイ</t>
    </rPh>
    <rPh sb="22" eb="24">
      <t>テイキョウ</t>
    </rPh>
    <rPh sb="24" eb="26">
      <t>ジョウケン</t>
    </rPh>
    <rPh sb="27" eb="28">
      <t>カン</t>
    </rPh>
    <rPh sb="30" eb="32">
      <t>リュウイ</t>
    </rPh>
    <rPh sb="32" eb="34">
      <t>ジコウ</t>
    </rPh>
    <rPh sb="35" eb="36">
      <t>カナラ</t>
    </rPh>
    <rPh sb="38" eb="40">
      <t>カクニン</t>
    </rPh>
    <rPh sb="40" eb="41">
      <t>クダ</t>
    </rPh>
    <phoneticPr fontId="68"/>
  </si>
  <si>
    <t>・OCN　IP1／for VPNのお申込は1タイプにつき1つのOCNサービス契約を申込みいただきます。なお、申込者は1のOCN契約につき1名（1組織）に限ります。</t>
    <rPh sb="18" eb="20">
      <t>モウシコ</t>
    </rPh>
    <rPh sb="38" eb="40">
      <t>ケイヤク</t>
    </rPh>
    <rPh sb="41" eb="43">
      <t>モウシコ</t>
    </rPh>
    <rPh sb="54" eb="56">
      <t>モウシコミ</t>
    </rPh>
    <rPh sb="56" eb="57">
      <t>シャ</t>
    </rPh>
    <rPh sb="63" eb="65">
      <t>ケイヤク</t>
    </rPh>
    <rPh sb="69" eb="70">
      <t>メイ</t>
    </rPh>
    <rPh sb="72" eb="74">
      <t>ソシキ</t>
    </rPh>
    <rPh sb="76" eb="77">
      <t>カギ</t>
    </rPh>
    <phoneticPr fontId="68"/>
  </si>
  <si>
    <t>・日本国内で住所、所在地等を確認できるお客様に限ります。</t>
    <rPh sb="1" eb="3">
      <t>ニホン</t>
    </rPh>
    <rPh sb="3" eb="5">
      <t>コクナイ</t>
    </rPh>
    <rPh sb="6" eb="8">
      <t>ジュウショ</t>
    </rPh>
    <rPh sb="9" eb="12">
      <t>ショザイチ</t>
    </rPh>
    <rPh sb="12" eb="13">
      <t>ナド</t>
    </rPh>
    <rPh sb="14" eb="16">
      <t>カクニン</t>
    </rPh>
    <rPh sb="20" eb="22">
      <t>キャクサマ</t>
    </rPh>
    <rPh sb="23" eb="24">
      <t>カギ</t>
    </rPh>
    <phoneticPr fontId="68"/>
  </si>
  <si>
    <t>・他のお客様のご迷惑になる行為は制限させていただきます。</t>
    <rPh sb="1" eb="2">
      <t>ホカ</t>
    </rPh>
    <rPh sb="4" eb="6">
      <t>キャクサマ</t>
    </rPh>
    <rPh sb="8" eb="10">
      <t>メイワク</t>
    </rPh>
    <rPh sb="13" eb="15">
      <t>コウイ</t>
    </rPh>
    <rPh sb="16" eb="18">
      <t>セイゲン</t>
    </rPh>
    <phoneticPr fontId="68"/>
  </si>
  <si>
    <t>・最低ご利用期間は1ヶ月です。月額料金につきましては日割り計算を行います。</t>
    <rPh sb="1" eb="3">
      <t>サイテイ</t>
    </rPh>
    <rPh sb="4" eb="6">
      <t>リヨウ</t>
    </rPh>
    <rPh sb="6" eb="8">
      <t>キカン</t>
    </rPh>
    <rPh sb="11" eb="12">
      <t>ゲツ</t>
    </rPh>
    <rPh sb="15" eb="17">
      <t>ゲツガク</t>
    </rPh>
    <rPh sb="17" eb="19">
      <t>リョウキン</t>
    </rPh>
    <rPh sb="26" eb="28">
      <t>ヒワ</t>
    </rPh>
    <rPh sb="29" eb="31">
      <t>ケイサン</t>
    </rPh>
    <rPh sb="32" eb="33">
      <t>オコナ</t>
    </rPh>
    <phoneticPr fontId="68"/>
  </si>
  <si>
    <t>・本プランでは、ドメイン名代行申請やドメインの逆引き設定等、お客様が自営でサーバを運用される際のサポートをしておりませんので、ご了承ください。</t>
    <rPh sb="64" eb="66">
      <t>リョウショウ</t>
    </rPh>
    <phoneticPr fontId="68"/>
  </si>
  <si>
    <t>・他OCNサービス（第２種OCN（OCNダイヤルアクセス）、第６種「OCN ISDNアクセスIP１「フレッツ」プラン」等）から変更（切り替え）するお客さまへ</t>
  </si>
  <si>
    <t xml:space="preserve"> 第2種OCN（OCNダイヤルアクセス）からの移行については本申込書で受付けておりますので、ご希望のお客様は本申込書にてご記入ください。</t>
    <rPh sb="47" eb="49">
      <t>キボウ</t>
    </rPh>
    <rPh sb="51" eb="53">
      <t>キャクサマ</t>
    </rPh>
    <rPh sb="54" eb="55">
      <t>ホン</t>
    </rPh>
    <rPh sb="55" eb="57">
      <t>モウシコミ</t>
    </rPh>
    <rPh sb="57" eb="58">
      <t>ショ</t>
    </rPh>
    <rPh sb="61" eb="63">
      <t>キニュウ</t>
    </rPh>
    <phoneticPr fontId="2"/>
  </si>
  <si>
    <t>・ご利用開始後にご利用場所住所・ご利用場所事業所名に変更が発生した場合は、お客さまにてNTT東日本/ＮＴＴ西日本会社へ移転申込み実施後、OCNへ変更申込み願います。</t>
    <rPh sb="9" eb="11">
      <t>リヨウ</t>
    </rPh>
    <rPh sb="11" eb="13">
      <t>バショ</t>
    </rPh>
    <rPh sb="17" eb="19">
      <t>リヨウ</t>
    </rPh>
    <rPh sb="19" eb="21">
      <t>バショ</t>
    </rPh>
    <phoneticPr fontId="2"/>
  </si>
  <si>
    <t>●ＮＴＴ東日本/ＮＴＴ西日本が提供する「フレッツ光ライト」の利用に関する留意事項（必ずご確認ください）</t>
    <rPh sb="4" eb="5">
      <t>ヒガシ</t>
    </rPh>
    <rPh sb="5" eb="7">
      <t>ニホン</t>
    </rPh>
    <rPh sb="11" eb="12">
      <t>ニシ</t>
    </rPh>
    <rPh sb="12" eb="14">
      <t>ニホン</t>
    </rPh>
    <rPh sb="15" eb="17">
      <t>テイキョウ</t>
    </rPh>
    <rPh sb="24" eb="25">
      <t>ヒカリ</t>
    </rPh>
    <rPh sb="30" eb="32">
      <t>リヨウ</t>
    </rPh>
    <rPh sb="33" eb="34">
      <t>カン</t>
    </rPh>
    <rPh sb="36" eb="38">
      <t>リュウイ</t>
    </rPh>
    <rPh sb="38" eb="40">
      <t>ジコウ</t>
    </rPh>
    <rPh sb="41" eb="42">
      <t>カナラ</t>
    </rPh>
    <rPh sb="44" eb="46">
      <t>カクニン</t>
    </rPh>
    <phoneticPr fontId="68"/>
  </si>
  <si>
    <t>以下の場合、NTT西日本/NTT東日本が提供する「フレッツ光ライト」の利用料が上限まで増える場合がありますので、お申込み･ご利用の際はご注意ください。</t>
    <rPh sb="0" eb="2">
      <t>イカ</t>
    </rPh>
    <rPh sb="3" eb="5">
      <t>バアイ</t>
    </rPh>
    <rPh sb="9" eb="10">
      <t>ニシ</t>
    </rPh>
    <rPh sb="10" eb="12">
      <t>ニホン</t>
    </rPh>
    <rPh sb="16" eb="17">
      <t>ヒガシ</t>
    </rPh>
    <rPh sb="17" eb="19">
      <t>ニホン</t>
    </rPh>
    <rPh sb="20" eb="22">
      <t>テイキョウ</t>
    </rPh>
    <rPh sb="29" eb="30">
      <t>ヒカリ</t>
    </rPh>
    <rPh sb="35" eb="38">
      <t>リヨウリョウ</t>
    </rPh>
    <rPh sb="39" eb="41">
      <t>ジョウゲン</t>
    </rPh>
    <rPh sb="43" eb="44">
      <t>フ</t>
    </rPh>
    <rPh sb="46" eb="48">
      <t>バアイ</t>
    </rPh>
    <rPh sb="57" eb="59">
      <t>モウシコミ</t>
    </rPh>
    <rPh sb="62" eb="64">
      <t>リヨウ</t>
    </rPh>
    <rPh sb="65" eb="66">
      <t>サイ</t>
    </rPh>
    <rPh sb="68" eb="70">
      <t>チュウイ</t>
    </rPh>
    <phoneticPr fontId="68"/>
  </si>
  <si>
    <t>・</t>
    <phoneticPr fontId="68"/>
  </si>
  <si>
    <t>電子メールの送受信、ホームページ閲覧等を一切行わない場合であっても、ご利用の端末やソフトウェアの機能により自動的に通信が行われる場合。</t>
    <rPh sb="0" eb="2">
      <t>デンシ</t>
    </rPh>
    <rPh sb="6" eb="9">
      <t>ソウジュシン</t>
    </rPh>
    <rPh sb="16" eb="18">
      <t>エツラン</t>
    </rPh>
    <rPh sb="18" eb="19">
      <t>トウ</t>
    </rPh>
    <rPh sb="20" eb="22">
      <t>イッサイ</t>
    </rPh>
    <rPh sb="22" eb="23">
      <t>オコナ</t>
    </rPh>
    <rPh sb="26" eb="28">
      <t>バアイ</t>
    </rPh>
    <rPh sb="35" eb="37">
      <t>リヨウ</t>
    </rPh>
    <rPh sb="38" eb="40">
      <t>タンマツ</t>
    </rPh>
    <rPh sb="48" eb="50">
      <t>キノウ</t>
    </rPh>
    <rPh sb="53" eb="56">
      <t>ジドウテキ</t>
    </rPh>
    <rPh sb="57" eb="59">
      <t>ツウシン</t>
    </rPh>
    <rPh sb="60" eb="61">
      <t>オコナ</t>
    </rPh>
    <rPh sb="64" eb="66">
      <t>バアイ</t>
    </rPh>
    <phoneticPr fontId="68"/>
  </si>
  <si>
    <t>外部からの不正アタックを受けた場合。</t>
    <rPh sb="0" eb="2">
      <t>ガイブ</t>
    </rPh>
    <rPh sb="5" eb="7">
      <t>フセイ</t>
    </rPh>
    <rPh sb="12" eb="13">
      <t>ウ</t>
    </rPh>
    <rPh sb="15" eb="17">
      <t>バアイ</t>
    </rPh>
    <phoneticPr fontId="68"/>
  </si>
  <si>
    <t>フレッツ光ネクスト回線とフレッツ光ライト回線をお持ちで、これらを取り違えて接続/利用した場合。</t>
    <rPh sb="4" eb="5">
      <t>ヒカリ</t>
    </rPh>
    <rPh sb="9" eb="11">
      <t>カイセン</t>
    </rPh>
    <rPh sb="16" eb="17">
      <t>ヒカリ</t>
    </rPh>
    <rPh sb="20" eb="22">
      <t>カイセン</t>
    </rPh>
    <rPh sb="24" eb="25">
      <t>モ</t>
    </rPh>
    <rPh sb="32" eb="33">
      <t>ト</t>
    </rPh>
    <rPh sb="34" eb="35">
      <t>チガ</t>
    </rPh>
    <rPh sb="37" eb="39">
      <t>セツゾク</t>
    </rPh>
    <rPh sb="40" eb="42">
      <t>リヨウ</t>
    </rPh>
    <rPh sb="44" eb="46">
      <t>バアイ</t>
    </rPh>
    <phoneticPr fontId="68"/>
  </si>
  <si>
    <t>●OCN契約タイプに関する留意事項（必ずご確認下さい）
　　　　</t>
    <rPh sb="4" eb="6">
      <t>ケイヤク</t>
    </rPh>
    <rPh sb="10" eb="11">
      <t>カン</t>
    </rPh>
    <rPh sb="13" eb="15">
      <t>リュウイ</t>
    </rPh>
    <rPh sb="15" eb="17">
      <t>ジコウ</t>
    </rPh>
    <phoneticPr fontId="2"/>
  </si>
  <si>
    <t>・本申込書はOCN第６種のフレッツ別契約型、フレッツ一括提供型〔（Ｆ）サービス〕の契約申込書です。OCNの契約タイプにつきましては以下を参照ください。</t>
  </si>
  <si>
    <t>・OCNのプランとフレッツのタイプが異なる場合には、通信することができません。</t>
  </si>
  <si>
    <t>・お申込み頂くOCN光アクセス固定IPプラン及びfor VPNのプランは、必ず実際にご利用になるフレッツのタイプと同一のものをお申込み下さい。</t>
    <phoneticPr fontId="2"/>
  </si>
  <si>
    <t>　※OCN契約タイプを申込まれる前には必ず、NTT東日本／NTT西日本会社から送付される「お申込内容のご案内」にて、お申込みされたご利用サービス名を必ずご確認の上、お申込み下さい。</t>
    <rPh sb="5" eb="7">
      <t>ケイヤク</t>
    </rPh>
    <rPh sb="11" eb="13">
      <t>モウシコ</t>
    </rPh>
    <rPh sb="35" eb="36">
      <t>カイ</t>
    </rPh>
    <rPh sb="36" eb="37">
      <t>シャ</t>
    </rPh>
    <rPh sb="80" eb="81">
      <t>ウエ</t>
    </rPh>
    <rPh sb="83" eb="85">
      <t>モウシコ</t>
    </rPh>
    <rPh sb="86" eb="87">
      <t>クダ</t>
    </rPh>
    <phoneticPr fontId="2"/>
  </si>
  <si>
    <t>・認証ドメインの変更有無に関らず、ＮＴＴ東日本/西日本会社の変更工事完了とともに接続できない状態になる可能性があるため、ＮＴＴ東日本/西日本会社へのお申込み後に、OCNへ変更申込みを提出してください。</t>
  </si>
  <si>
    <t>　※OCN契約タイプを申込まれる前には必ず、NTT東日本／NTT西日本会社から送付される「お申込内容のご案内」にて、お申込みされたご利用サービス名を必ずご確認の上、お申込み下さい。</t>
  </si>
  <si>
    <t>【本申込書で対応するＯＣＮ契約タイプ】</t>
    <rPh sb="1" eb="2">
      <t>ホン</t>
    </rPh>
    <rPh sb="2" eb="4">
      <t>モウシコミ</t>
    </rPh>
    <rPh sb="4" eb="5">
      <t>ショ</t>
    </rPh>
    <rPh sb="6" eb="7">
      <t>タイ</t>
    </rPh>
    <rPh sb="7" eb="8">
      <t>オウ</t>
    </rPh>
    <rPh sb="13" eb="15">
      <t>ケイヤク</t>
    </rPh>
    <phoneticPr fontId="2"/>
  </si>
  <si>
    <t>　＜フレッツ別契約型　＞</t>
    <phoneticPr fontId="2"/>
  </si>
  <si>
    <t>＜OCN光【光一括提供型】＞</t>
    <rPh sb="4" eb="5">
      <t>ヒカリ</t>
    </rPh>
    <rPh sb="6" eb="7">
      <t>ヒカリ</t>
    </rPh>
    <rPh sb="7" eb="9">
      <t>イッカツ</t>
    </rPh>
    <rPh sb="9" eb="12">
      <t>テイキョウガタ</t>
    </rPh>
    <phoneticPr fontId="2"/>
  </si>
  <si>
    <t>プラン</t>
    <phoneticPr fontId="2"/>
  </si>
  <si>
    <t>OCN契約タイプ</t>
    <rPh sb="3" eb="5">
      <t>ケイヤク</t>
    </rPh>
    <phoneticPr fontId="2"/>
  </si>
  <si>
    <t xml:space="preserve">OCN ISDNアクセスfor VPN  「フレッツ」プラン </t>
    <phoneticPr fontId="2"/>
  </si>
  <si>
    <t>OCN 光 100M for VPN</t>
    <rPh sb="4" eb="5">
      <t>ヒカリ</t>
    </rPh>
    <phoneticPr fontId="2"/>
  </si>
  <si>
    <t xml:space="preserve">OCN ADSLアクセス「フレッツ」プラン　for VPN </t>
    <phoneticPr fontId="2"/>
  </si>
  <si>
    <t>OCN 光 200M for VPN</t>
    <rPh sb="4" eb="5">
      <t>ヒカリ</t>
    </rPh>
    <phoneticPr fontId="2"/>
  </si>
  <si>
    <t>OCN光「フレッツ」for VPN</t>
    <phoneticPr fontId="2"/>
  </si>
  <si>
    <t>OCN 光 1G for VPN</t>
    <rPh sb="4" eb="5">
      <t>ヒカリ</t>
    </rPh>
    <phoneticPr fontId="2"/>
  </si>
  <si>
    <t xml:space="preserve">IP1 </t>
    <phoneticPr fontId="2"/>
  </si>
  <si>
    <t>OCN ISDNアクセスIP1 「フレッツ」プラン</t>
    <phoneticPr fontId="2"/>
  </si>
  <si>
    <t xml:space="preserve">OCN ADSLアクセスIP1「フレッツ」プラン </t>
    <phoneticPr fontId="2"/>
  </si>
  <si>
    <t>OCN光「フレッツ」IP1</t>
    <phoneticPr fontId="2"/>
  </si>
  <si>
    <t>OCN 光 100M IP1</t>
    <rPh sb="4" eb="5">
      <t>ヒカリ</t>
    </rPh>
    <phoneticPr fontId="2"/>
  </si>
  <si>
    <t>OCN光「フレッツ」 IPoE IP1</t>
    <phoneticPr fontId="2"/>
  </si>
  <si>
    <t>OCN 光 200M IP1</t>
    <rPh sb="4" eb="5">
      <t>ヒカリ</t>
    </rPh>
    <phoneticPr fontId="2"/>
  </si>
  <si>
    <t>OCN 光 1G IP1</t>
    <rPh sb="4" eb="5">
      <t>ヒカリ</t>
    </rPh>
    <phoneticPr fontId="2"/>
  </si>
  <si>
    <t>　＜フレッツ一括提供型〔（Ｆ）サービス〕＞</t>
    <phoneticPr fontId="2"/>
  </si>
  <si>
    <t>OCN 光 IPoE 100M IP1</t>
    <rPh sb="4" eb="5">
      <t>ヒカリ</t>
    </rPh>
    <phoneticPr fontId="2"/>
  </si>
  <si>
    <t>OCN 光 IPoE 200M IP1</t>
    <rPh sb="4" eb="5">
      <t>ヒカリ</t>
    </rPh>
    <phoneticPr fontId="2"/>
  </si>
  <si>
    <t>OCN ADSLサービス for VPN （F）　タイプ</t>
    <phoneticPr fontId="2"/>
  </si>
  <si>
    <t>OCN 光 IPoE 1G IP1</t>
    <rPh sb="4" eb="5">
      <t>ヒカリ</t>
    </rPh>
    <phoneticPr fontId="2"/>
  </si>
  <si>
    <t>OCN光サービス(F) for VPN</t>
    <phoneticPr fontId="2"/>
  </si>
  <si>
    <t xml:space="preserve">OCN ADSLサービスIP1（F）タイプ </t>
    <phoneticPr fontId="2"/>
  </si>
  <si>
    <t>OCN光サービス(F) IP1</t>
    <phoneticPr fontId="2"/>
  </si>
  <si>
    <t>●フレッツ一括提供型〔（Ｆ）サービス〕に関する留意事項（必ずご確認下さい）</t>
    <rPh sb="23" eb="25">
      <t>リュウイ</t>
    </rPh>
    <rPh sb="25" eb="27">
      <t>ジコウ</t>
    </rPh>
    <phoneticPr fontId="2"/>
  </si>
  <si>
    <t>・お客さまのご利用場所住所がフレッツサービスの提供エリアであることを、予めご確認の上、お申込いただきます。</t>
    <rPh sb="7" eb="9">
      <t>リヨウ</t>
    </rPh>
    <rPh sb="9" eb="11">
      <t>バショ</t>
    </rPh>
    <rPh sb="11" eb="13">
      <t>ジュウショ</t>
    </rPh>
    <rPh sb="41" eb="42">
      <t>ウエ</t>
    </rPh>
    <phoneticPr fontId="2"/>
  </si>
  <si>
    <t>・NTT東日本・西日本会社が提供するフレッツ回線設置工事については、標準日程の設定はありません。
　</t>
    <phoneticPr fontId="2"/>
  </si>
  <si>
    <t>　（1）ADSLサービスの場合</t>
  </si>
  <si>
    <t>　　ご利用場所移転のお申込みをいただいた日付から回線工事が3週間以上の日数が必要となりますのでご了承ください。　</t>
    <phoneticPr fontId="2"/>
  </si>
  <si>
    <t>　（2）光サービスの場合</t>
    <phoneticPr fontId="2"/>
  </si>
  <si>
    <t>　ご利用開始までに必要な日数として、お申込みいただいた日付から１．５ヶ月が目安となりますが、収容設備の空き状況等によりご利用開始までに数ヶ月必要となる場合がありますのでご了承ください。</t>
    <rPh sb="85" eb="87">
      <t>リョウショウ</t>
    </rPh>
    <phoneticPr fontId="2"/>
  </si>
  <si>
    <t>・既設フレッツサービスを本サービスで継続してご利用いただくことはできないため（設備充当不可）、新たにフレッツ回線を設置いたします。</t>
    <phoneticPr fontId="2"/>
  </si>
  <si>
    <t>・フレッツ一括提供型〔（F)サービス〕で、光のアクセスタイプ（Bフレッツ、フレッツ光ネクスト等）をお申込の場合</t>
    <rPh sb="50" eb="52">
      <t>モウシコミ</t>
    </rPh>
    <phoneticPr fontId="2"/>
  </si>
  <si>
    <t>　　「光サービス受付票」と「OCN 光サービス/ADSLサービス（F）用保守申込書」を合わせてお申込み下さい。</t>
    <rPh sb="43" eb="44">
      <t>ア</t>
    </rPh>
    <rPh sb="48" eb="50">
      <t>モウシコ</t>
    </rPh>
    <rPh sb="51" eb="52">
      <t>ゲ</t>
    </rPh>
    <phoneticPr fontId="2"/>
  </si>
  <si>
    <t>・フレッツ一括提供型〔（F)サービス〕で、フレッツADSLをお申込の場合</t>
    <rPh sb="31" eb="33">
      <t>モウシコミ</t>
    </rPh>
    <phoneticPr fontId="2"/>
  </si>
  <si>
    <t>　　「フレッツ・ADSL受付票」と「OCN 光サービス/ADSLサービス（F）用保守申込書」を合わせてお申込み下さい。</t>
    <rPh sb="47" eb="48">
      <t>ア</t>
    </rPh>
    <rPh sb="52" eb="54">
      <t>モウシコ</t>
    </rPh>
    <rPh sb="55" eb="56">
      <t>クダ</t>
    </rPh>
    <phoneticPr fontId="2"/>
  </si>
  <si>
    <t>●付加サービスに関する留意事項（必ずご確認下さい）</t>
    <rPh sb="1" eb="3">
      <t>フカ</t>
    </rPh>
    <rPh sb="8" eb="9">
      <t>カン</t>
    </rPh>
    <rPh sb="11" eb="13">
      <t>リュウイ</t>
    </rPh>
    <rPh sb="13" eb="15">
      <t>ジコウ</t>
    </rPh>
    <phoneticPr fontId="2"/>
  </si>
  <si>
    <t>本回線に合わせて、以下の付加サービスをご利用のお客様は、該当の付加サービス申込書と合わせてお申込み下さい。</t>
    <rPh sb="0" eb="1">
      <t>ホン</t>
    </rPh>
    <rPh sb="1" eb="3">
      <t>カイセン</t>
    </rPh>
    <rPh sb="4" eb="5">
      <t>ア</t>
    </rPh>
    <rPh sb="9" eb="11">
      <t>イカ</t>
    </rPh>
    <rPh sb="12" eb="14">
      <t>フカ</t>
    </rPh>
    <rPh sb="20" eb="22">
      <t>リヨウ</t>
    </rPh>
    <rPh sb="24" eb="26">
      <t>キャクサマ</t>
    </rPh>
    <rPh sb="28" eb="30">
      <t>ガイトウ</t>
    </rPh>
    <rPh sb="31" eb="33">
      <t>フカ</t>
    </rPh>
    <rPh sb="37" eb="39">
      <t>モウシコミ</t>
    </rPh>
    <rPh sb="39" eb="40">
      <t>ショ</t>
    </rPh>
    <rPh sb="41" eb="42">
      <t>ア</t>
    </rPh>
    <rPh sb="46" eb="47">
      <t>モウ</t>
    </rPh>
    <rPh sb="47" eb="48">
      <t>コ</t>
    </rPh>
    <rPh sb="49" eb="50">
      <t>クダ</t>
    </rPh>
    <phoneticPr fontId="2"/>
  </si>
  <si>
    <t>また、その他の付加サービスにつきましてはOCNサービスのホームページ（http://www.ntt.com/business/services/network/internet-connect/ocn-business.html）でご確認下さい。</t>
    <rPh sb="5" eb="6">
      <t>ホカ</t>
    </rPh>
    <rPh sb="7" eb="9">
      <t>フカ</t>
    </rPh>
    <phoneticPr fontId="2"/>
  </si>
  <si>
    <t>●レンタル機器について</t>
    <phoneticPr fontId="2"/>
  </si>
  <si>
    <t>・</t>
    <phoneticPr fontId="2"/>
  </si>
  <si>
    <t>お客様による設定変更はできません。（IPoE対応ルータ01を除く）</t>
  </si>
  <si>
    <t>日本国内のみ利用が可能です。</t>
    <rPh sb="9" eb="11">
      <t>カノウ</t>
    </rPh>
    <phoneticPr fontId="2"/>
  </si>
  <si>
    <t>SLAの対象外です。</t>
  </si>
  <si>
    <t>レンタル機器故障等の理由により、SLAが適用されるOCNサービスが利用できない状況が生じた場合も、ご利用料金の減額、返還はいたしません。</t>
    <phoneticPr fontId="2"/>
  </si>
  <si>
    <t>弊社の都合により予告なく変更になる場合があります。</t>
  </si>
  <si>
    <t>レンタル機器設置工事日に、アクセスライン工事未完了等の理由により、機器設置工事が実施できず再工事が発生した場合には、再工事実施時間帯に応じた</t>
    <phoneticPr fontId="2"/>
  </si>
  <si>
    <t>工事料金を加算請求します。</t>
    <phoneticPr fontId="2"/>
  </si>
  <si>
    <t>レンタル機器の工事をお客様設置にてお申込みの場合、レンタル機器到着後、ご利用開始日までに、通信ができることの確認を実施してください。</t>
    <phoneticPr fontId="2"/>
  </si>
  <si>
    <t>ご利用開始日以降にレンタル機器に異常があることが確認された場合、ご利用料金の返還、減額はいたしません。</t>
    <phoneticPr fontId="2"/>
  </si>
  <si>
    <t>また、お客様のご都合により、レンタル機器のお受け取りができなかった場合も、ご利用料金の返還、減額はいたしません。</t>
    <phoneticPr fontId="2"/>
  </si>
  <si>
    <t>その為、お客様のネットワーク環境の見直し等の理由により、設定変更が必要となった場合は変更申込みが必要となり、変更申込書および設定調書の提出が必要です。なお、設定変更には変更工事費が必要となります。</t>
    <phoneticPr fontId="2"/>
  </si>
  <si>
    <t>改版履歴</t>
    <rPh sb="0" eb="2">
      <t>カイハン</t>
    </rPh>
    <rPh sb="2" eb="4">
      <t>リレキ</t>
    </rPh>
    <phoneticPr fontId="1"/>
  </si>
  <si>
    <t>No.</t>
    <phoneticPr fontId="1"/>
  </si>
  <si>
    <t>更新日</t>
    <rPh sb="0" eb="3">
      <t>コウシンビ</t>
    </rPh>
    <phoneticPr fontId="1"/>
  </si>
  <si>
    <t>更新者</t>
    <rPh sb="0" eb="3">
      <t>コウシンシャ</t>
    </rPh>
    <phoneticPr fontId="1"/>
  </si>
  <si>
    <t>Ver.</t>
    <phoneticPr fontId="1"/>
  </si>
  <si>
    <t>シート名</t>
    <rPh sb="3" eb="4">
      <t>メイ</t>
    </rPh>
    <phoneticPr fontId="1"/>
  </si>
  <si>
    <t>概要</t>
    <rPh sb="0" eb="2">
      <t>ガイヨウ</t>
    </rPh>
    <phoneticPr fontId="1"/>
  </si>
  <si>
    <t>詳細</t>
    <rPh sb="0" eb="2">
      <t>ショウサイ</t>
    </rPh>
    <phoneticPr fontId="1"/>
  </si>
  <si>
    <t>備考</t>
    <rPh sb="0" eb="2">
      <t>ビコウ</t>
    </rPh>
    <phoneticPr fontId="1"/>
  </si>
  <si>
    <t>石田香織</t>
    <rPh sb="0" eb="2">
      <t>イシダ</t>
    </rPh>
    <rPh sb="2" eb="4">
      <t>カオリ</t>
    </rPh>
    <phoneticPr fontId="1"/>
  </si>
  <si>
    <t>Ver.1.00A</t>
    <phoneticPr fontId="1"/>
  </si>
  <si>
    <t>初版</t>
    <rPh sb="0" eb="2">
      <t>ショハン</t>
    </rPh>
    <phoneticPr fontId="1"/>
  </si>
  <si>
    <t>Webエントリリリース：2020/3/18</t>
    <phoneticPr fontId="1"/>
  </si>
  <si>
    <t>Ver.1.00B</t>
    <phoneticPr fontId="1"/>
  </si>
  <si>
    <t>留意事項</t>
    <rPh sb="0" eb="2">
      <t>リュウイ</t>
    </rPh>
    <rPh sb="2" eb="4">
      <t>ジコウ</t>
    </rPh>
    <phoneticPr fontId="1"/>
  </si>
  <si>
    <t>留意事項シート追加</t>
    <rPh sb="0" eb="2">
      <t>リュウイ</t>
    </rPh>
    <rPh sb="2" eb="4">
      <t>ジコウ</t>
    </rPh>
    <rPh sb="7" eb="9">
      <t>ツイカ</t>
    </rPh>
    <phoneticPr fontId="1"/>
  </si>
  <si>
    <t>留意事項を最新化し、シート追加</t>
    <rPh sb="0" eb="2">
      <t>リュウイ</t>
    </rPh>
    <rPh sb="2" eb="4">
      <t>ジコウ</t>
    </rPh>
    <rPh sb="5" eb="7">
      <t>サイシン</t>
    </rPh>
    <rPh sb="7" eb="8">
      <t>カ</t>
    </rPh>
    <rPh sb="13" eb="15">
      <t>ツイカ</t>
    </rPh>
    <phoneticPr fontId="1"/>
  </si>
  <si>
    <t>基本情報
付加サービス情報</t>
    <rPh sb="0" eb="2">
      <t>キホン</t>
    </rPh>
    <rPh sb="2" eb="4">
      <t>ジョウホウ</t>
    </rPh>
    <rPh sb="5" eb="7">
      <t>フカ</t>
    </rPh>
    <rPh sb="11" eb="13">
      <t>ジョウホウ</t>
    </rPh>
    <phoneticPr fontId="1"/>
  </si>
  <si>
    <t>"（必須）"表記の追加</t>
    <rPh sb="2" eb="4">
      <t>ヒッス</t>
    </rPh>
    <rPh sb="6" eb="8">
      <t>ヒョウキ</t>
    </rPh>
    <rPh sb="9" eb="11">
      <t>ツイカ</t>
    </rPh>
    <phoneticPr fontId="1"/>
  </si>
  <si>
    <t>条件付きにて必須となる項目について、項目名横に"（必須）"の表記が漏れている箇所があったため追記</t>
    <rPh sb="0" eb="3">
      <t>ジョウケンツ</t>
    </rPh>
    <rPh sb="6" eb="8">
      <t>ヒッス</t>
    </rPh>
    <rPh sb="11" eb="13">
      <t>コウモク</t>
    </rPh>
    <rPh sb="18" eb="20">
      <t>コウモク</t>
    </rPh>
    <rPh sb="20" eb="21">
      <t>メイ</t>
    </rPh>
    <rPh sb="21" eb="22">
      <t>ヨコ</t>
    </rPh>
    <rPh sb="25" eb="27">
      <t>ヒッス</t>
    </rPh>
    <rPh sb="30" eb="32">
      <t>ヒョウキ</t>
    </rPh>
    <rPh sb="33" eb="34">
      <t>モ</t>
    </rPh>
    <rPh sb="38" eb="40">
      <t>カショ</t>
    </rPh>
    <rPh sb="46" eb="48">
      <t>ツイキ</t>
    </rPh>
    <phoneticPr fontId="1"/>
  </si>
  <si>
    <t>forVPN/動的IP</t>
    <phoneticPr fontId="1"/>
  </si>
  <si>
    <t>forVPN/動的IP</t>
    <phoneticPr fontId="2"/>
  </si>
  <si>
    <t>動的IP(ex)</t>
  </si>
  <si>
    <t>動的IP(ex)</t>
    <phoneticPr fontId="1"/>
  </si>
  <si>
    <t>OCN光「フレッツ」 IPoE 動的IP</t>
    <phoneticPr fontId="2"/>
  </si>
  <si>
    <t>OCN 光 IPoE 1G 動的IP</t>
    <rPh sb="4" eb="5">
      <t>ヒカリ</t>
    </rPh>
    <phoneticPr fontId="2"/>
  </si>
  <si>
    <t>OCN 光 IPoE 200M 動的IP</t>
    <rPh sb="4" eb="5">
      <t>ヒカリ</t>
    </rPh>
    <phoneticPr fontId="2"/>
  </si>
  <si>
    <t>OCN 光 IPoE 100M 動的IP</t>
    <rPh sb="4" eb="5">
      <t>ヒカリ</t>
    </rPh>
    <phoneticPr fontId="2"/>
  </si>
  <si>
    <t>OCN 光 IPoE 100M 動的IP(ex)</t>
    <rPh sb="4" eb="5">
      <t>ヒカリ</t>
    </rPh>
    <phoneticPr fontId="2"/>
  </si>
  <si>
    <t>OCN 光 IPoE 200M 動的IP(ex)</t>
    <rPh sb="4" eb="5">
      <t>ヒカリ</t>
    </rPh>
    <phoneticPr fontId="2"/>
  </si>
  <si>
    <t>OCN 光 IPoE 1G 動的IP(ex)</t>
    <rPh sb="4" eb="5">
      <t>ヒカリ</t>
    </rPh>
    <phoneticPr fontId="2"/>
  </si>
  <si>
    <t>OCN光「フレッツ」 IPoE 動的IP(ex)</t>
    <phoneticPr fontId="2"/>
  </si>
  <si>
    <t>動的IP(ex)</t>
    <phoneticPr fontId="1"/>
  </si>
  <si>
    <t>動的IP(ex)フレッツ 光ネクスト(IPoE 標準プラン)</t>
    <phoneticPr fontId="1"/>
  </si>
  <si>
    <t>動的IP(ex)フレッツ 光ネクスト(IPoE ワイドプラン)</t>
    <phoneticPr fontId="1"/>
  </si>
  <si>
    <t>動的IP(ex)OCN光【光一括提供型】(IPoE 標準プラン)</t>
    <phoneticPr fontId="1"/>
  </si>
  <si>
    <t>動的IP(ex)OCN光【光一括提供型】(IPoE ワイドプラン)</t>
    <phoneticPr fontId="1"/>
  </si>
  <si>
    <t>dexhnIPoE</t>
    <phoneticPr fontId="1"/>
  </si>
  <si>
    <t>dexhnc</t>
    <phoneticPr fontId="1"/>
  </si>
  <si>
    <t>dexhnc</t>
    <phoneticPr fontId="1"/>
  </si>
  <si>
    <t>動的IP(ex)+別契IPoE</t>
    <phoneticPr fontId="1"/>
  </si>
  <si>
    <t>動的IP(ex)+光コラボ（PPPoE/IPoE）</t>
    <phoneticPr fontId="1"/>
  </si>
  <si>
    <r>
      <t xml:space="preserve">電話番号
</t>
    </r>
    <r>
      <rPr>
        <b/>
        <sz val="12"/>
        <color rgb="FF0000FF"/>
        <rFont val="ＭＳ Ｐゴシック"/>
        <family val="3"/>
        <charset val="128"/>
      </rPr>
      <t xml:space="preserve">（IP1、動的IP(ex)）
</t>
    </r>
    <r>
      <rPr>
        <b/>
        <sz val="12"/>
        <color rgb="FFFF0000"/>
        <rFont val="ＭＳ Ｐゴシック"/>
        <family val="3"/>
        <charset val="128"/>
      </rPr>
      <t>（必須）</t>
    </r>
    <phoneticPr fontId="1"/>
  </si>
  <si>
    <t>OCN 光「フレッツ」 IPoE 標準プラン 動的IP(ex)</t>
  </si>
  <si>
    <t>OCN 光「フレッツ」 IPoE ワイドプラン 動的IP(ex)</t>
  </si>
  <si>
    <t>OCN 光 IPoE 標準プラン ファミリー 100M 動的IP(ex)</t>
  </si>
  <si>
    <t>OCN 光 IPoE 標準プラン マンション 100M 動的IP(ex)</t>
  </si>
  <si>
    <t>OCN 光 IPoE 標準プラン ファミリー 200M 動的IP(ex)</t>
  </si>
  <si>
    <t>OCN 光 IPoE 標準プラン マンション 200M 動的IP(ex)</t>
  </si>
  <si>
    <t>OCN 光 IPoE 標準プラン ファミリー 1G 動的IP(ex)</t>
  </si>
  <si>
    <t>OCN 光 IPoE 標準プラン マンション 1G 動的IP(ex)</t>
  </si>
  <si>
    <t>OCN 光 IPoE ワイドプラン ファミリー 100M 動的IP(ex)</t>
  </si>
  <si>
    <t>OCN 光 IPoE ワイドプラン マンション 100M 動的IP(ex)</t>
  </si>
  <si>
    <t>OCN 光 IPoE ワイドプラン ファミリー 200M 動的IP(ex)</t>
  </si>
  <si>
    <t>OCN 光 IPoE ワイドプラン マンション 200M 動的IP(ex)</t>
  </si>
  <si>
    <t>OCN 光 IPoE ワイドプラン ファミリー 1G 動的IP(ex)</t>
  </si>
  <si>
    <t>OCN 光 IPoE ワイドプラン マンション 1G 動的IP(ex)</t>
  </si>
  <si>
    <t>変換</t>
    <rPh sb="0" eb="2">
      <t>ヘンカン</t>
    </rPh>
    <phoneticPr fontId="1"/>
  </si>
  <si>
    <t>「動的IP(ex)」を追記</t>
    <rPh sb="11" eb="13">
      <t>ツイキ</t>
    </rPh>
    <phoneticPr fontId="1"/>
  </si>
  <si>
    <t>【本申込書で対応するＯＣＮ契約タイプ】に「動的IP(ex)」を追記</t>
    <rPh sb="31" eb="33">
      <t>ツイキ</t>
    </rPh>
    <phoneticPr fontId="1"/>
  </si>
  <si>
    <t>IP種別のリスト値を追加</t>
    <rPh sb="2" eb="4">
      <t>シュベツ</t>
    </rPh>
    <rPh sb="8" eb="9">
      <t>アタイ</t>
    </rPh>
    <rPh sb="10" eb="12">
      <t>ツイカ</t>
    </rPh>
    <phoneticPr fontId="1"/>
  </si>
  <si>
    <t>IP種別のリスト値に「動的IP(ex)」を追加</t>
    <rPh sb="2" eb="4">
      <t>シュベツ</t>
    </rPh>
    <rPh sb="8" eb="9">
      <t>アタイ</t>
    </rPh>
    <rPh sb="21" eb="23">
      <t>ツイカ</t>
    </rPh>
    <phoneticPr fontId="1"/>
  </si>
  <si>
    <t>Webエントリリリース：2020年1Q</t>
    <rPh sb="16" eb="17">
      <t>ネン</t>
    </rPh>
    <phoneticPr fontId="1"/>
  </si>
  <si>
    <t>契約タイプ制御用の変換表を修正</t>
    <rPh sb="9" eb="11">
      <t>ヘンカン</t>
    </rPh>
    <rPh sb="11" eb="12">
      <t>ヒョウ</t>
    </rPh>
    <rPh sb="13" eb="15">
      <t>シュウセイ</t>
    </rPh>
    <phoneticPr fontId="1"/>
  </si>
  <si>
    <t>「動的1to1」→「動的IP(ex)」へ文言修正</t>
    <rPh sb="1" eb="3">
      <t>ドウテキ</t>
    </rPh>
    <rPh sb="20" eb="22">
      <t>モンゴン</t>
    </rPh>
    <rPh sb="22" eb="24">
      <t>シュウセイ</t>
    </rPh>
    <phoneticPr fontId="1"/>
  </si>
  <si>
    <t>IP種別、OCN提供メニューの文言修正</t>
    <rPh sb="8" eb="10">
      <t>テイキョウ</t>
    </rPh>
    <rPh sb="15" eb="17">
      <t>モンゴン</t>
    </rPh>
    <rPh sb="17" eb="19">
      <t>シュウセイ</t>
    </rPh>
    <phoneticPr fontId="1"/>
  </si>
  <si>
    <t>動的IP(ex)かつ光コラボ</t>
    <phoneticPr fontId="1"/>
  </si>
  <si>
    <t>2年自動更新型割引希望有無の条件付き書式修正</t>
    <rPh sb="14" eb="17">
      <t>ジョウケンツ</t>
    </rPh>
    <rPh sb="18" eb="20">
      <t>ショシキ</t>
    </rPh>
    <rPh sb="20" eb="22">
      <t>シュウセイ</t>
    </rPh>
    <phoneticPr fontId="1"/>
  </si>
  <si>
    <t>基本情報</t>
    <rPh sb="0" eb="2">
      <t>キホン</t>
    </rPh>
    <rPh sb="2" eb="4">
      <t>ジョウホウ</t>
    </rPh>
    <phoneticPr fontId="1"/>
  </si>
  <si>
    <t>動的IP(ex)かつ光コラボの時グレーアウトするよう修正</t>
    <rPh sb="10" eb="11">
      <t>ヒカリ</t>
    </rPh>
    <rPh sb="15" eb="16">
      <t>トキ</t>
    </rPh>
    <rPh sb="26" eb="28">
      <t>シュウセイ</t>
    </rPh>
    <phoneticPr fontId="1"/>
  </si>
  <si>
    <t>端末ご利用形態のプルダウン制御修正</t>
    <rPh sb="0" eb="2">
      <t>タンマツ</t>
    </rPh>
    <rPh sb="3" eb="5">
      <t>リヨウ</t>
    </rPh>
    <rPh sb="5" eb="7">
      <t>ケイタイ</t>
    </rPh>
    <rPh sb="13" eb="15">
      <t>セイギョ</t>
    </rPh>
    <rPh sb="15" eb="17">
      <t>シュウセイ</t>
    </rPh>
    <phoneticPr fontId="1"/>
  </si>
  <si>
    <t>BD21セルの関数の条件について、「動的1to1」→「動的IP(ex)」へ文言修正</t>
    <rPh sb="7" eb="9">
      <t>カンスウ</t>
    </rPh>
    <rPh sb="10" eb="12">
      <t>ジョウケン</t>
    </rPh>
    <phoneticPr fontId="1"/>
  </si>
  <si>
    <t>Ver.1.00C</t>
  </si>
  <si>
    <t>付加サービス情報</t>
  </si>
  <si>
    <t>セキュリティゲートウェイのプルダウン値の制御修正</t>
    <rPh sb="18" eb="19">
      <t>アタイ</t>
    </rPh>
    <rPh sb="20" eb="22">
      <t>セイギョ</t>
    </rPh>
    <rPh sb="22" eb="24">
      <t>シュウセイ</t>
    </rPh>
    <phoneticPr fontId="1"/>
  </si>
  <si>
    <t>アクセスタイプがIPoEの時、「利用する(ルータタイプ)」を非表示とするよう条件追加</t>
    <rPh sb="13" eb="14">
      <t>トキ</t>
    </rPh>
    <rPh sb="30" eb="33">
      <t>ヒヒョウジ</t>
    </rPh>
    <rPh sb="38" eb="40">
      <t>ジョウケン</t>
    </rPh>
    <rPh sb="40" eb="42">
      <t>ツイカ</t>
    </rPh>
    <phoneticPr fontId="1"/>
  </si>
  <si>
    <t>Ver.1.00D</t>
    <phoneticPr fontId="1"/>
  </si>
  <si>
    <t>IPoE申込情報</t>
    <phoneticPr fontId="1"/>
  </si>
  <si>
    <t>端末開放フラグの値修正</t>
    <rPh sb="0" eb="2">
      <t>タンマツ</t>
    </rPh>
    <rPh sb="2" eb="4">
      <t>カイホウ</t>
    </rPh>
    <rPh sb="8" eb="9">
      <t>アタイ</t>
    </rPh>
    <rPh sb="9" eb="11">
      <t>シュウセイ</t>
    </rPh>
    <phoneticPr fontId="1"/>
  </si>
  <si>
    <t>端末開放フラグのプルダウン値を「1」のみへ修正
※端末開放の標準化に伴う対応</t>
    <rPh sb="0" eb="2">
      <t>タンマツ</t>
    </rPh>
    <rPh sb="2" eb="4">
      <t>カイホウ</t>
    </rPh>
    <rPh sb="13" eb="14">
      <t>アタイ</t>
    </rPh>
    <rPh sb="21" eb="23">
      <t>シュウセイ</t>
    </rPh>
    <rPh sb="25" eb="27">
      <t>タンマツ</t>
    </rPh>
    <rPh sb="27" eb="29">
      <t>カイホウ</t>
    </rPh>
    <rPh sb="30" eb="32">
      <t>ヒョウジュン</t>
    </rPh>
    <rPh sb="32" eb="33">
      <t>カ</t>
    </rPh>
    <rPh sb="34" eb="35">
      <t>トモナ</t>
    </rPh>
    <rPh sb="36" eb="38">
      <t>タイオウ</t>
    </rPh>
    <phoneticPr fontId="1"/>
  </si>
  <si>
    <t>YYYY/MM/DD（半角）
※OCNサービスの課金開始日となります。
※手続き上、お客様のご利用開始希望年月日に添えない場合があります。
【IPoEプランについて】
※お申込みいただく日付から、端末種別により、以下の日数以降の土日祝日を除く日付をご記入ください。
　　IPoE対応ルータ01：　7営業日
　　IPoE対応ルータ02：　(オンサイト工事) 14営業日、（お客様工事） 10営業日
　　自営端末           ：  4営業日
※フレッツ回線新規（又はOCN光における光回線新規）と同時の場合、OCN開通希望年月日はフレッツ回線（光回線）工事日の「2営業日後」以降の土日祝日を除く日付をご記入ください。
※フレッツ回線情報誤り(名義等不一致）や該当フレッツ回線が他サービスオーダ中の場合は東西工事がNGとなるため、開通希望日に開通できないことがあります。
【PPPoEプランについて】
※お申込みいただく日付から6営業日以降の土日祝日を除く日付をご記入ください。
【（Ｆ）について】
※フレッツ回線工事希望日の１営業日後を基本とします。</t>
    <phoneticPr fontId="1"/>
  </si>
  <si>
    <r>
      <rPr>
        <b/>
        <sz val="11"/>
        <color rgb="FF0000FF"/>
        <rFont val="ＭＳ Ｐゴシック"/>
        <family val="3"/>
        <charset val="128"/>
      </rPr>
      <t>【IPoE対応ルータについて】</t>
    </r>
    <r>
      <rPr>
        <sz val="11"/>
        <color rgb="FF0000FF"/>
        <rFont val="ＭＳ Ｐゴシック"/>
        <family val="3"/>
        <charset val="128"/>
      </rPr>
      <t xml:space="preserve">
・6種IPoEプランでは、v4 over v6 接続に対応したIPoE対応ルーターをレンタル提供します。
・IPoE対応ルータ01（NEC Aterm）は6種IPoEプランのいずれのプランでも継続してご利用いただけます（動的/固定、標準/ワイド共通）
・IPoE対応ルータ02（YAMAHA RTX830)は6種IPoEプランの固定IPプランでご利用いただけます。
・端末ご利用形態で、「自営端末」をご選択される場合には、お客様ご自身にて端末をご用意ください。端末の設定サポートや保守については、当社ではお受けできません。
</t>
    </r>
    <r>
      <rPr>
        <b/>
        <sz val="11"/>
        <color rgb="FF0000FF"/>
        <rFont val="ＭＳ Ｐゴシック"/>
        <family val="3"/>
        <charset val="128"/>
      </rPr>
      <t>【機器設置に関する留意事項】</t>
    </r>
    <r>
      <rPr>
        <sz val="11"/>
        <color rgb="FF0000FF"/>
        <rFont val="ＭＳ Ｐゴシック"/>
        <family val="3"/>
        <charset val="128"/>
      </rPr>
      <t xml:space="preserve">
・お客様設置の場合、到着の時間指定はできません。平日（9:00～17:00）時間帯の送付となります。
・お客様設置の場合、機器到着後すぐに開封し、同梱物に不備がないか確認してください。
・お客様設置の場合、機器に同梱されている「お客様設置ガイド」の注意事項等をお読みいただき、手順に沿って設置し、通信ができることの確認を行ってください。
・契約種別を跨る移行（2種→6種、7種→6種)でIPoE対応ルータ02を選択される場合、原則として工事区分を『お客様設置』にてお申込みのうえ、6種開通希望日以降に端末設置願います。
  尚、オンサイト設置についてお客様の強い要望がある場合や、やむを得ない場合は、工事日程やWebエントリの申請方法に関する注意事項がございますので、必ずエスカレーションのうえ事前相談願います。</t>
    </r>
    <phoneticPr fontId="2"/>
  </si>
  <si>
    <t>Webエントリリリース：2020/6/12予定
※SO-infoは6/1より掲載</t>
    <rPh sb="21" eb="23">
      <t>ヨテイ</t>
    </rPh>
    <rPh sb="38" eb="40">
      <t>ケイサイ</t>
    </rPh>
    <phoneticPr fontId="1"/>
  </si>
  <si>
    <t>アクセス回線充当有無
【条件付き書式】</t>
    <phoneticPr fontId="2"/>
  </si>
  <si>
    <t xml:space="preserve">Arcstar IP Voice
【リスト】 </t>
    <phoneticPr fontId="2"/>
  </si>
  <si>
    <t>Ver.1.01A</t>
  </si>
  <si>
    <t>list</t>
  </si>
  <si>
    <t>OCNメニュー</t>
  </si>
  <si>
    <t>Ver.1.00E</t>
  </si>
  <si>
    <t>「アクセス回線充当有無」の条件付き書式修正</t>
    <rPh sb="5" eb="7">
      <t>カイセン</t>
    </rPh>
    <rPh sb="7" eb="9">
      <t>ジュウトウ</t>
    </rPh>
    <rPh sb="9" eb="11">
      <t>ウム</t>
    </rPh>
    <rPh sb="13" eb="15">
      <t>ジョウケン</t>
    </rPh>
    <rPh sb="15" eb="16">
      <t>ツ</t>
    </rPh>
    <rPh sb="17" eb="19">
      <t>ショシキ</t>
    </rPh>
    <rPh sb="19" eb="21">
      <t>シュウセイ</t>
    </rPh>
    <phoneticPr fontId="1"/>
  </si>
  <si>
    <t>フレッツ別契約型かつIPoEメニューの場合のみ活性となるよう条件付き書式を修正</t>
    <rPh sb="4" eb="5">
      <t>ベツ</t>
    </rPh>
    <rPh sb="5" eb="7">
      <t>ケイヤク</t>
    </rPh>
    <rPh sb="7" eb="8">
      <t>ガタ</t>
    </rPh>
    <rPh sb="19" eb="21">
      <t>バアイ</t>
    </rPh>
    <rPh sb="23" eb="25">
      <t>カッセイ</t>
    </rPh>
    <rPh sb="30" eb="33">
      <t>ジョウケンツ</t>
    </rPh>
    <rPh sb="34" eb="36">
      <t>ショシキ</t>
    </rPh>
    <rPh sb="37" eb="39">
      <t>シュウセイ</t>
    </rPh>
    <phoneticPr fontId="1"/>
  </si>
  <si>
    <t>「ご利用場所に関する連絡先コピーリストの条件付き書式修正</t>
    <rPh sb="2" eb="4">
      <t>リヨウ</t>
    </rPh>
    <rPh sb="4" eb="6">
      <t>バショ</t>
    </rPh>
    <rPh sb="7" eb="8">
      <t>カン</t>
    </rPh>
    <rPh sb="10" eb="13">
      <t>レンラクサキ</t>
    </rPh>
    <rPh sb="20" eb="23">
      <t>ジョウケンツ</t>
    </rPh>
    <rPh sb="24" eb="26">
      <t>ショシキ</t>
    </rPh>
    <rPh sb="26" eb="28">
      <t>シュウセイ</t>
    </rPh>
    <phoneticPr fontId="1"/>
  </si>
  <si>
    <t>アクセスタイプが(F)の場合、グレーアウトするよう条件付き書式を修正</t>
    <rPh sb="12" eb="14">
      <t>バアイ</t>
    </rPh>
    <rPh sb="25" eb="28">
      <t>ジョウケンツ</t>
    </rPh>
    <rPh sb="29" eb="31">
      <t>ショシキ</t>
    </rPh>
    <rPh sb="32" eb="34">
      <t>シュウセイ</t>
    </rPh>
    <phoneticPr fontId="1"/>
  </si>
  <si>
    <t>「Arcstar IP Voice」のプルダウン値制御追加</t>
    <rPh sb="24" eb="25">
      <t>アタイ</t>
    </rPh>
    <rPh sb="25" eb="27">
      <t>セイギョ</t>
    </rPh>
    <rPh sb="27" eb="29">
      <t>ツイカ</t>
    </rPh>
    <phoneticPr fontId="1"/>
  </si>
  <si>
    <t>アクセスタイプがIPoEの時、「利用しない」のみ表示とするよう条件追加</t>
    <rPh sb="13" eb="14">
      <t>トキ</t>
    </rPh>
    <rPh sb="16" eb="18">
      <t>リヨウ</t>
    </rPh>
    <rPh sb="24" eb="26">
      <t>ヒョウジ</t>
    </rPh>
    <rPh sb="31" eb="33">
      <t>ジョウケン</t>
    </rPh>
    <rPh sb="33" eb="35">
      <t>ツイカ</t>
    </rPh>
    <phoneticPr fontId="1"/>
  </si>
  <si>
    <r>
      <t xml:space="preserve">OCN TMWSaaSサービス
</t>
    </r>
    <r>
      <rPr>
        <b/>
        <sz val="12"/>
        <color rgb="FFFF0000"/>
        <rFont val="ＭＳ Ｐゴシック"/>
        <family val="3"/>
        <charset val="128"/>
      </rPr>
      <t>（必須）</t>
    </r>
    <phoneticPr fontId="2"/>
  </si>
  <si>
    <t>選択してください。
※「利用する」を選択した場合は、ご利用ライセンス数をご記入下さい。
※1ライセンス以上、最大99999ライセンスまでお申込みいただけます。
※OCN TMWSaaSサービスに関する登録完了通知メールは、ネットワーク技術担当者様のメールアドレス宛に送付致します。</t>
    <phoneticPr fontId="12"/>
  </si>
  <si>
    <t>OCN TMWSaaS
ライセンス数
【条件付き書式】</t>
    <rPh sb="17" eb="18">
      <t>スウ</t>
    </rPh>
    <phoneticPr fontId="2"/>
  </si>
  <si>
    <t>Ver.1.02A</t>
    <phoneticPr fontId="1"/>
  </si>
  <si>
    <t>IPoE申込情報</t>
    <phoneticPr fontId="1"/>
  </si>
  <si>
    <t>端末開放フラグの名前定義削除</t>
    <rPh sb="0" eb="2">
      <t>タンマツ</t>
    </rPh>
    <rPh sb="2" eb="4">
      <t>カイホウ</t>
    </rPh>
    <rPh sb="8" eb="10">
      <t>ナマエ</t>
    </rPh>
    <rPh sb="10" eb="12">
      <t>テイギ</t>
    </rPh>
    <rPh sb="12" eb="14">
      <t>サクジョ</t>
    </rPh>
    <phoneticPr fontId="1"/>
  </si>
  <si>
    <t>OCN IWSaaSサービスの項目名変更</t>
    <rPh sb="15" eb="17">
      <t>コウモク</t>
    </rPh>
    <rPh sb="17" eb="18">
      <t>メイ</t>
    </rPh>
    <rPh sb="18" eb="20">
      <t>ヘンコウ</t>
    </rPh>
    <phoneticPr fontId="1"/>
  </si>
  <si>
    <t>サービス名称変更に伴い、項目名を以下へ変更
■変更後項目名：OCN TMWSaaSサービス</t>
    <rPh sb="4" eb="6">
      <t>メイショウ</t>
    </rPh>
    <rPh sb="6" eb="8">
      <t>ヘンコウ</t>
    </rPh>
    <rPh sb="9" eb="10">
      <t>トモナ</t>
    </rPh>
    <rPh sb="12" eb="14">
      <t>コウモク</t>
    </rPh>
    <rPh sb="14" eb="15">
      <t>メイ</t>
    </rPh>
    <rPh sb="16" eb="18">
      <t>イカ</t>
    </rPh>
    <rPh sb="19" eb="21">
      <t>ヘンコウ</t>
    </rPh>
    <rPh sb="23" eb="25">
      <t>ヘンコウ</t>
    </rPh>
    <rPh sb="25" eb="26">
      <t>ゴ</t>
    </rPh>
    <rPh sb="26" eb="28">
      <t>コウモク</t>
    </rPh>
    <rPh sb="28" eb="29">
      <t>メイ</t>
    </rPh>
    <phoneticPr fontId="1"/>
  </si>
  <si>
    <t>Webエントリからの制御削除に伴い、名前定義削除
⇒これに伴い、端末ご利用形態のプルダウン制御用関数を修正
　（端末開放フラグを条件から削除）</t>
    <rPh sb="10" eb="12">
      <t>セイギョ</t>
    </rPh>
    <rPh sb="12" eb="14">
      <t>サクジョ</t>
    </rPh>
    <rPh sb="15" eb="16">
      <t>トモナ</t>
    </rPh>
    <rPh sb="18" eb="20">
      <t>ナマエ</t>
    </rPh>
    <rPh sb="20" eb="22">
      <t>テイギ</t>
    </rPh>
    <rPh sb="22" eb="24">
      <t>サクジョ</t>
    </rPh>
    <rPh sb="29" eb="30">
      <t>トモナ</t>
    </rPh>
    <rPh sb="32" eb="34">
      <t>タンマツ</t>
    </rPh>
    <rPh sb="35" eb="37">
      <t>リヨウ</t>
    </rPh>
    <rPh sb="37" eb="39">
      <t>ケイタイ</t>
    </rPh>
    <rPh sb="45" eb="47">
      <t>セイギョ</t>
    </rPh>
    <rPh sb="47" eb="48">
      <t>ヨウ</t>
    </rPh>
    <rPh sb="48" eb="50">
      <t>カンスウ</t>
    </rPh>
    <rPh sb="51" eb="53">
      <t>シュウセイ</t>
    </rPh>
    <rPh sb="56" eb="58">
      <t>タンマツ</t>
    </rPh>
    <rPh sb="58" eb="60">
      <t>カイホウ</t>
    </rPh>
    <rPh sb="64" eb="66">
      <t>ジョウケン</t>
    </rPh>
    <rPh sb="68" eb="70">
      <t>サクジョ</t>
    </rPh>
    <phoneticPr fontId="1"/>
  </si>
  <si>
    <t>Webエントリリリース：2020年2Q</t>
    <rPh sb="16" eb="17">
      <t>ネン</t>
    </rPh>
    <phoneticPr fontId="1"/>
  </si>
  <si>
    <t>Bフレッツ</t>
    <phoneticPr fontId="1"/>
  </si>
  <si>
    <t>2020/11/30削除（サービス終了の為）</t>
    <phoneticPr fontId="1"/>
  </si>
  <si>
    <t>Ver.1.02B</t>
    <phoneticPr fontId="1"/>
  </si>
  <si>
    <t>list</t>
    <phoneticPr fontId="1"/>
  </si>
  <si>
    <t>Bフレッツサービス終了に伴い、アクセスタイプのプルダウン値から以下を削除
"Bフレッツ"</t>
    <phoneticPr fontId="1"/>
  </si>
  <si>
    <r>
      <t xml:space="preserve">■ご注意
</t>
    </r>
    <r>
      <rPr>
        <sz val="11"/>
        <color rgb="FF0000FF"/>
        <rFont val="ＭＳ Ｐゴシック"/>
        <family val="3"/>
        <charset val="128"/>
      </rPr>
      <t>【口座振替及びクレジットカードでのお支払】をご希望のお客さま
　※「請求書によるお支払」をご選択ください。
　※口座振替によるお支払をご希望のお客さまは、www.ntt.com/b-charge　より「口座振替依頼書」PDFをダウンロードください。
　※クレジットカードでのお支払をご希望のお客さまは、カスタマサポートデスク（https://www.ntt.com/business/services/network/internet-connect/ocn-business/ocn/customer/index.html）にてお手続きください。
　※初回のご請求は「請求書によるお支払」になる場合があります。
【既契約のお支払情報と同一にする】をご希望のお客さま</t>
    </r>
    <r>
      <rPr>
        <b/>
        <sz val="11"/>
        <color rgb="FF0000FF"/>
        <rFont val="ＭＳ Ｐゴシック"/>
        <family val="3"/>
        <charset val="128"/>
      </rPr>
      <t xml:space="preserve">
　※引継ぎ元の請求がファイナンス社の場合は対象外となります。
</t>
    </r>
    <r>
      <rPr>
        <sz val="11"/>
        <color rgb="FF0000FF"/>
        <rFont val="ＭＳ Ｐゴシック"/>
        <family val="3"/>
        <charset val="128"/>
      </rPr>
      <t>　※OCN利用料をフレッツ光利用料と合わせて、お支払いただいているお客さまはご利用いただけません。
　※現在、ご利用中のサービスのお支払情報と同一にします。（但し、ご契約者名義が同一の場合のみ）
　※複数の請求を一枚にまとめている場合もお支払情報を同一にします。
　※お支払情報に関するお知らせの送付先は既契約と同一になります。</t>
    </r>
    <phoneticPr fontId="1"/>
  </si>
  <si>
    <t>Ver.1.02C</t>
    <phoneticPr fontId="1"/>
  </si>
  <si>
    <t>基本情報</t>
    <rPh sb="0" eb="2">
      <t>キホン</t>
    </rPh>
    <rPh sb="2" eb="4">
      <t>ジョウホウ</t>
    </rPh>
    <phoneticPr fontId="1"/>
  </si>
  <si>
    <t>請求書送付先の注意事項修正</t>
    <rPh sb="0" eb="3">
      <t>セイキュウショ</t>
    </rPh>
    <rPh sb="3" eb="6">
      <t>ソウフサキ</t>
    </rPh>
    <rPh sb="7" eb="9">
      <t>チュウイ</t>
    </rPh>
    <rPh sb="9" eb="11">
      <t>ジコウ</t>
    </rPh>
    <rPh sb="11" eb="13">
      <t>シュウセイ</t>
    </rPh>
    <phoneticPr fontId="1"/>
  </si>
  <si>
    <t>口振・クレカ払いの申込方法について表記修正（URL誘導）</t>
    <rPh sb="0" eb="2">
      <t>コウフリ</t>
    </rPh>
    <rPh sb="6" eb="7">
      <t>バラ</t>
    </rPh>
    <rPh sb="9" eb="11">
      <t>モウシコミ</t>
    </rPh>
    <rPh sb="11" eb="13">
      <t>ホウホウ</t>
    </rPh>
    <rPh sb="17" eb="19">
      <t>ヒョウキ</t>
    </rPh>
    <rPh sb="19" eb="21">
      <t>シュウセイ</t>
    </rPh>
    <rPh sb="25" eb="27">
      <t>ユウドウ</t>
    </rPh>
    <phoneticPr fontId="1"/>
  </si>
  <si>
    <r>
      <t xml:space="preserve">アプリコントロールA
</t>
    </r>
    <r>
      <rPr>
        <b/>
        <sz val="12"/>
        <color rgb="FF0000FF"/>
        <rFont val="ＭＳ Ｐゴシック"/>
        <family val="3"/>
        <charset val="128"/>
      </rPr>
      <t>（IPoE ワイドプラン）</t>
    </r>
    <r>
      <rPr>
        <b/>
        <sz val="12"/>
        <color rgb="FFFF0000"/>
        <rFont val="ＭＳ Ｐゴシック"/>
        <family val="3"/>
        <charset val="128"/>
      </rPr>
      <t>（必須）</t>
    </r>
    <phoneticPr fontId="2"/>
  </si>
  <si>
    <t>IPoEワイド</t>
    <phoneticPr fontId="12"/>
  </si>
  <si>
    <t>アプリコントロールA
【条件付き書式】</t>
    <rPh sb="12" eb="15">
      <t>ジョウケンツ</t>
    </rPh>
    <rPh sb="16" eb="18">
      <t>ショシキ</t>
    </rPh>
    <phoneticPr fontId="2"/>
  </si>
  <si>
    <t>選択してください
※本オプションは「フレッツ 光ネクスト(IPoE ワイドプラン)」「OCN光【光一括提供型】(IPoE ワイドプラン)」をご利用の場合のみ、お申込みいただけます。</t>
    <rPh sb="0" eb="2">
      <t>センタク</t>
    </rPh>
    <rPh sb="10" eb="11">
      <t>ホン</t>
    </rPh>
    <rPh sb="71" eb="73">
      <t>リヨウ</t>
    </rPh>
    <rPh sb="74" eb="76">
      <t>バアイ</t>
    </rPh>
    <rPh sb="80" eb="82">
      <t>モウシコ</t>
    </rPh>
    <phoneticPr fontId="2"/>
  </si>
  <si>
    <t>IP1/forVPN/動的IP</t>
  </si>
  <si>
    <t>Ver.1.03A</t>
    <phoneticPr fontId="1"/>
  </si>
  <si>
    <t>項目追加（新サービス対応）</t>
    <rPh sb="0" eb="2">
      <t>コウモク</t>
    </rPh>
    <rPh sb="2" eb="4">
      <t>ツイカ</t>
    </rPh>
    <rPh sb="5" eb="6">
      <t>シン</t>
    </rPh>
    <rPh sb="10" eb="12">
      <t>タイオウ</t>
    </rPh>
    <phoneticPr fontId="1"/>
  </si>
  <si>
    <t>IPoEプラン専用オプションのカテゴリに、「アプリコントロールA」を追加</t>
    <rPh sb="7" eb="9">
      <t>センヨウ</t>
    </rPh>
    <rPh sb="34" eb="36">
      <t>ツイカ</t>
    </rPh>
    <phoneticPr fontId="1"/>
  </si>
  <si>
    <t>Webエントリリリース：2020年4Q
※サービス開始は2021年1Q頃予定</t>
    <rPh sb="25" eb="27">
      <t>カイシ</t>
    </rPh>
    <rPh sb="32" eb="33">
      <t>ネン</t>
    </rPh>
    <rPh sb="35" eb="36">
      <t>コロ</t>
    </rPh>
    <rPh sb="36" eb="38">
      <t>ヨテイ</t>
    </rPh>
    <phoneticPr fontId="1"/>
  </si>
  <si>
    <r>
      <t xml:space="preserve">■ご注意
</t>
    </r>
    <r>
      <rPr>
        <sz val="11"/>
        <color rgb="FF0000FF"/>
        <rFont val="ＭＳ Ｐゴシック"/>
        <family val="3"/>
        <charset val="128"/>
      </rPr>
      <t>※「ご利用内容のご案内」メールは、「customer@mail.kaian.ntt.com」から届きますので、メール受信設定いただきますようお願いいたします。
※「ご利用内容のご案内」は、メールにて送信されるURLから専用サイトへアクセスし、確認パスワードを入力することで、閲覧/保存出来ます。
※メールにてお届けできない場合の送付先に関しても必ずご記入下さい。
※送信したメールが届かなかった場合は、郵送にてお送りいたしますが、開通日に間に合わない場合がありますので、ご注意願います。</t>
    </r>
    <phoneticPr fontId="1"/>
  </si>
  <si>
    <t>Ver.1.03B</t>
    <phoneticPr fontId="1"/>
  </si>
  <si>
    <t>ご利用案内に関する情報の注意事項修正</t>
    <phoneticPr fontId="1"/>
  </si>
  <si>
    <t>開案送信元アドレスのドメイン名変更に伴い記載を修正
旧）customer@info.ocn.ne.jp
新）customer@mail.kaian.ntt.com</t>
    <phoneticPr fontId="1"/>
  </si>
  <si>
    <t>動的IP(ex)</t>
    <phoneticPr fontId="1"/>
  </si>
  <si>
    <t>IP1</t>
    <phoneticPr fontId="1"/>
  </si>
  <si>
    <t>list</t>
    <phoneticPr fontId="1"/>
  </si>
  <si>
    <t>IP種別のリスト値の並び順変更</t>
    <rPh sb="10" eb="11">
      <t>ナラ</t>
    </rPh>
    <rPh sb="12" eb="13">
      <t>ジュン</t>
    </rPh>
    <rPh sb="13" eb="15">
      <t>ヘンコウ</t>
    </rPh>
    <phoneticPr fontId="1"/>
  </si>
  <si>
    <t>「動的IP(ex)」をIP種別のリストの最下段へ移動</t>
    <rPh sb="1" eb="3">
      <t>ドウテキ</t>
    </rPh>
    <rPh sb="13" eb="15">
      <t>シュベツ</t>
    </rPh>
    <rPh sb="20" eb="23">
      <t>サイゲダン</t>
    </rPh>
    <rPh sb="24" eb="26">
      <t>イドウ</t>
    </rPh>
    <phoneticPr fontId="1"/>
  </si>
  <si>
    <t>バージョン変更なし、日付のみ更新</t>
    <rPh sb="5" eb="7">
      <t>ヘンコウ</t>
    </rPh>
    <rPh sb="10" eb="12">
      <t>ヒヅケ</t>
    </rPh>
    <rPh sb="14" eb="16">
      <t>コウシン</t>
    </rPh>
    <phoneticPr fontId="1"/>
  </si>
  <si>
    <t>CPQ番号</t>
    <phoneticPr fontId="2"/>
  </si>
  <si>
    <t>1.04</t>
    <phoneticPr fontId="2"/>
  </si>
  <si>
    <t>項目追加（CPQ番号）</t>
    <rPh sb="0" eb="4">
      <t>コウモクツイカ</t>
    </rPh>
    <rPh sb="8" eb="10">
      <t>バンゴウ</t>
    </rPh>
    <phoneticPr fontId="1"/>
  </si>
  <si>
    <t>新項目：CPQ番号を追加
※NPCRMの後継システム用項目
※利用開始までは項目非表示とする（8月開始予定）</t>
    <rPh sb="0" eb="3">
      <t>シンコウモク</t>
    </rPh>
    <rPh sb="10" eb="12">
      <t>ツイカ</t>
    </rPh>
    <rPh sb="20" eb="22">
      <t>コウケイ</t>
    </rPh>
    <rPh sb="26" eb="27">
      <t>ヨウ</t>
    </rPh>
    <rPh sb="27" eb="29">
      <t>コウモク</t>
    </rPh>
    <rPh sb="31" eb="35">
      <t>リヨウカイシ</t>
    </rPh>
    <rPh sb="38" eb="40">
      <t>コウモク</t>
    </rPh>
    <rPh sb="40" eb="43">
      <t>ヒヒョウジ</t>
    </rPh>
    <rPh sb="48" eb="49">
      <t>ガツ</t>
    </rPh>
    <rPh sb="49" eb="51">
      <t>カイシ</t>
    </rPh>
    <rPh sb="51" eb="53">
      <t>ヨテイ</t>
    </rPh>
    <phoneticPr fontId="1"/>
  </si>
  <si>
    <t>IPoE申込情報</t>
  </si>
  <si>
    <t>項目再表示とプルダウン制御修正（アプリコントロールA）</t>
    <rPh sb="11" eb="13">
      <t>セイギョ</t>
    </rPh>
    <rPh sb="13" eb="15">
      <t>シュウセイ</t>
    </rPh>
    <phoneticPr fontId="1"/>
  </si>
  <si>
    <t>6月末提供開始の為、固定値設定の関数を削除しプルダウン表示するよう制御修正</t>
    <rPh sb="1" eb="2">
      <t>ガツ</t>
    </rPh>
    <rPh sb="2" eb="3">
      <t>マツ</t>
    </rPh>
    <rPh sb="3" eb="7">
      <t>テイキョウカイシ</t>
    </rPh>
    <rPh sb="8" eb="9">
      <t>タメ</t>
    </rPh>
    <rPh sb="10" eb="13">
      <t>コテイアタイ</t>
    </rPh>
    <rPh sb="13" eb="15">
      <t>セッテイ</t>
    </rPh>
    <rPh sb="16" eb="18">
      <t>カンスウ</t>
    </rPh>
    <rPh sb="19" eb="21">
      <t>サクジョ</t>
    </rPh>
    <rPh sb="27" eb="29">
      <t>ヒョウジ</t>
    </rPh>
    <rPh sb="33" eb="35">
      <t>セイギョ</t>
    </rPh>
    <rPh sb="35" eb="37">
      <t>シュウセイ</t>
    </rPh>
    <phoneticPr fontId="1"/>
  </si>
  <si>
    <t>CPQ＋半角数字10桁</t>
    <rPh sb="4" eb="6">
      <t>ハンカク</t>
    </rPh>
    <rPh sb="6" eb="8">
      <t>スウジ</t>
    </rPh>
    <rPh sb="10" eb="11">
      <t>ケタ</t>
    </rPh>
    <phoneticPr fontId="2"/>
  </si>
  <si>
    <t>利用しない</t>
    <phoneticPr fontId="1"/>
  </si>
  <si>
    <t>Ver.1.04A</t>
  </si>
  <si>
    <t>付加サービス情報
list</t>
    <rPh sb="0" eb="2">
      <t>フカ</t>
    </rPh>
    <rPh sb="6" eb="8">
      <t>ジョウホウ</t>
    </rPh>
    <phoneticPr fontId="1"/>
  </si>
  <si>
    <t>OCNセキュリティゲートウェイのリスト値削除</t>
    <rPh sb="19" eb="20">
      <t>アタイ</t>
    </rPh>
    <rPh sb="20" eb="22">
      <t>サクジョ</t>
    </rPh>
    <phoneticPr fontId="1"/>
  </si>
  <si>
    <t>OCNセキュリティゲートウェイ(ブリッジタイプ)の新規受付停止に伴い、以下のリスト値を削除
"利用する(ブリッジタイプ)"</t>
    <rPh sb="25" eb="27">
      <t>シンキ</t>
    </rPh>
    <rPh sb="27" eb="29">
      <t>ウケツケ</t>
    </rPh>
    <rPh sb="29" eb="31">
      <t>テイシ</t>
    </rPh>
    <rPh sb="32" eb="33">
      <t>トモナ</t>
    </rPh>
    <rPh sb="35" eb="37">
      <t>イカ</t>
    </rPh>
    <rPh sb="41" eb="42">
      <t>アタイ</t>
    </rPh>
    <rPh sb="43" eb="45">
      <t>サクジョ</t>
    </rPh>
    <phoneticPr fontId="1"/>
  </si>
  <si>
    <t>Ver.1.03C</t>
    <phoneticPr fontId="1"/>
  </si>
  <si>
    <t>選択してください
※利用する場合は、「OCNセキュリティゲートウェイ申込書」を合わせてお申込みください。
※OCNビジネスパックVPNとの併用はできません。</t>
    <rPh sb="0" eb="2">
      <t>センタク</t>
    </rPh>
    <phoneticPr fontId="12"/>
  </si>
  <si>
    <r>
      <rPr>
        <b/>
        <sz val="11"/>
        <color indexed="12"/>
        <rFont val="ＭＳ Ｐゴシック"/>
        <family val="3"/>
        <charset val="128"/>
      </rPr>
      <t>◆IPoE接続方式でご利用される場合、NTT東日本・NTT西日本が提供する「フレッツ・v6オプション」のご契約が必要です。</t>
    </r>
    <r>
      <rPr>
        <sz val="11"/>
        <color indexed="12"/>
        <rFont val="ＭＳ Ｐゴシック"/>
        <family val="3"/>
        <charset val="128"/>
      </rPr>
      <t xml:space="preserve">
　 </t>
    </r>
    <r>
      <rPr>
        <b/>
        <sz val="11"/>
        <color indexed="10"/>
        <rFont val="ＭＳ Ｐゴシック"/>
        <family val="3"/>
        <charset val="128"/>
      </rPr>
      <t>フレッツ別契約型をお申込みされるお客さまで、「フレッツ・v6オプション」が未契約の場合には、弊社による代行申込み登録を承諾いただきます。</t>
    </r>
    <r>
      <rPr>
        <sz val="11"/>
        <color indexed="12"/>
        <rFont val="ＭＳ Ｐゴシック"/>
        <family val="3"/>
        <charset val="128"/>
      </rPr>
      <t xml:space="preserve">
　※OCN光IPoEプランをお申込みの場合は、コムにてIPoE工事に合わせてフレッツv6オプション工事を実施いたします。</t>
    </r>
    <rPh sb="5" eb="7">
      <t>セツゾク</t>
    </rPh>
    <rPh sb="7" eb="9">
      <t>ホウシキ</t>
    </rPh>
    <rPh sb="11" eb="13">
      <t>リヨウ</t>
    </rPh>
    <rPh sb="16" eb="18">
      <t>バアイ</t>
    </rPh>
    <rPh sb="22" eb="23">
      <t>ヒガシ</t>
    </rPh>
    <rPh sb="23" eb="25">
      <t>ニホン</t>
    </rPh>
    <rPh sb="29" eb="30">
      <t>ニシ</t>
    </rPh>
    <rPh sb="30" eb="32">
      <t>ニホン</t>
    </rPh>
    <rPh sb="33" eb="35">
      <t>テイキョウ</t>
    </rPh>
    <rPh sb="53" eb="55">
      <t>ケイヤク</t>
    </rPh>
    <rPh sb="56" eb="58">
      <t>ヒツヨウ</t>
    </rPh>
    <phoneticPr fontId="2"/>
  </si>
  <si>
    <t>IPoE申込情報</t>
    <rPh sb="4" eb="6">
      <t>モウシコミ</t>
    </rPh>
    <rPh sb="6" eb="8">
      <t>ジョウホウ</t>
    </rPh>
    <phoneticPr fontId="1"/>
  </si>
  <si>
    <t>フレッツ・v6オプションに関する留意文修正</t>
    <rPh sb="13" eb="14">
      <t>カン</t>
    </rPh>
    <rPh sb="16" eb="18">
      <t>リュウイ</t>
    </rPh>
    <rPh sb="18" eb="19">
      <t>ブン</t>
    </rPh>
    <rPh sb="19" eb="21">
      <t>シュウセイ</t>
    </rPh>
    <phoneticPr fontId="1"/>
  </si>
  <si>
    <t>フレッツ・v6オプションに関する留意文から、西日本から開通案内が送付される旨の表記を削除
＃西日本においてもフレッツ・v6オプションが標準提供となったことに伴い、開通案内が送付されなくなったとのこと。
■削除した文言：
"※西日本のお客さまには、西日本からフレッツv6オプションの開通案内が直接お客さまに発送されます。予めご了承ください。"</t>
    <rPh sb="16" eb="19">
      <t>リュウイブン</t>
    </rPh>
    <rPh sb="22" eb="25">
      <t>ニシニホン</t>
    </rPh>
    <rPh sb="27" eb="31">
      <t>カイツウアンナイ</t>
    </rPh>
    <rPh sb="32" eb="34">
      <t>ソウフ</t>
    </rPh>
    <rPh sb="37" eb="38">
      <t>ムネ</t>
    </rPh>
    <rPh sb="39" eb="41">
      <t>ヒョウキ</t>
    </rPh>
    <rPh sb="42" eb="44">
      <t>サクジョ</t>
    </rPh>
    <rPh sb="46" eb="49">
      <t>ニシニホン</t>
    </rPh>
    <rPh sb="67" eb="69">
      <t>ヒョウジュン</t>
    </rPh>
    <rPh sb="69" eb="71">
      <t>テイキョウ</t>
    </rPh>
    <rPh sb="78" eb="79">
      <t>トモナ</t>
    </rPh>
    <rPh sb="81" eb="85">
      <t>カイツウアンナイ</t>
    </rPh>
    <rPh sb="86" eb="88">
      <t>ソウフ</t>
    </rPh>
    <rPh sb="103" eb="105">
      <t>サクジョ</t>
    </rPh>
    <rPh sb="107" eb="109">
      <t>モンゴン</t>
    </rPh>
    <phoneticPr fontId="1"/>
  </si>
  <si>
    <r>
      <t xml:space="preserve">企画型輻輳抑制機能に
関する留意事項への同意確認
</t>
    </r>
    <r>
      <rPr>
        <b/>
        <sz val="12"/>
        <color rgb="FFFF0000"/>
        <rFont val="ＭＳ Ｐゴシック"/>
        <family val="3"/>
        <charset val="128"/>
      </rPr>
      <t>（必須）</t>
    </r>
    <phoneticPr fontId="2"/>
  </si>
  <si>
    <r>
      <t xml:space="preserve">企画型輻輳抑制機能
</t>
    </r>
    <r>
      <rPr>
        <b/>
        <sz val="12"/>
        <color rgb="FFFF0000"/>
        <rFont val="ＭＳ Ｐゴシック"/>
        <family val="3"/>
        <charset val="128"/>
      </rPr>
      <t>（必須）</t>
    </r>
    <phoneticPr fontId="2"/>
  </si>
  <si>
    <r>
      <t xml:space="preserve">アプリコントロールAに
関する留意事項への同意確認
</t>
    </r>
    <r>
      <rPr>
        <b/>
        <sz val="12"/>
        <color rgb="FFFF0000"/>
        <rFont val="ＭＳ Ｐゴシック"/>
        <family val="3"/>
        <charset val="128"/>
      </rPr>
      <t>（必須）</t>
    </r>
    <phoneticPr fontId="2"/>
  </si>
  <si>
    <t>企画型輻輳抑制機能_同意確認</t>
  </si>
  <si>
    <t>アプリコントロールA_同意確認</t>
  </si>
  <si>
    <t>企画型輻輳抑制機能に関する留意事項について同意する</t>
  </si>
  <si>
    <t>アプリコントロールAに関する留意事項について同意する</t>
  </si>
  <si>
    <t>企画型輻輳抑制機能_同意確認
【条件付き書式】</t>
    <phoneticPr fontId="2"/>
  </si>
  <si>
    <t>アプリコントロールA_同意確認
【条件付き書式】</t>
    <rPh sb="11" eb="15">
      <t>ドウイカクニン</t>
    </rPh>
    <phoneticPr fontId="2"/>
  </si>
  <si>
    <t>Ver.1.03A</t>
  </si>
  <si>
    <t>CID/住所検索マクロ削除</t>
  </si>
  <si>
    <t>セキュリティ対策のため、CID/住所検索マクロを削除</t>
  </si>
  <si>
    <t>※バージョン変更なし（日付部分含む）、掲載ファイル名のみ変更</t>
    <rPh sb="6" eb="8">
      <t>ヘンコウ</t>
    </rPh>
    <rPh sb="11" eb="13">
      <t>ヒヅケ</t>
    </rPh>
    <rPh sb="13" eb="15">
      <t>ブブン</t>
    </rPh>
    <rPh sb="15" eb="16">
      <t>フク</t>
    </rPh>
    <rPh sb="19" eb="21">
      <t>ケイサイ</t>
    </rPh>
    <rPh sb="25" eb="26">
      <t>メイ</t>
    </rPh>
    <rPh sb="28" eb="30">
      <t>ヘンコウ</t>
    </rPh>
    <phoneticPr fontId="1"/>
  </si>
  <si>
    <t>Ver.1.03B</t>
    <phoneticPr fontId="1"/>
  </si>
  <si>
    <t>IPoE申込情報</t>
    <phoneticPr fontId="1"/>
  </si>
  <si>
    <t>アプリコントロールA提供開始に伴う項目追加対応</t>
    <rPh sb="10" eb="14">
      <t>テイキョウカイシ</t>
    </rPh>
    <rPh sb="15" eb="16">
      <t>トモナ</t>
    </rPh>
    <rPh sb="17" eb="21">
      <t>コウモクツイカ</t>
    </rPh>
    <rPh sb="21" eb="23">
      <t>タイオウ</t>
    </rPh>
    <phoneticPr fontId="1"/>
  </si>
  <si>
    <t>以下2項目を追加
・企画型輻輳抑制機能に関する留意事項への同意確認
・アプリコントロールAに関する留意事項への同意確認
※Excelのみ項目追加。Webエントリ対応は2021年2Q予定。</t>
    <rPh sb="0" eb="2">
      <t>イカ</t>
    </rPh>
    <rPh sb="3" eb="5">
      <t>コウモク</t>
    </rPh>
    <rPh sb="6" eb="8">
      <t>ツイカ</t>
    </rPh>
    <rPh sb="68" eb="72">
      <t>コウモクツイカ</t>
    </rPh>
    <rPh sb="80" eb="82">
      <t>タイオウ</t>
    </rPh>
    <rPh sb="87" eb="88">
      <t>ネン</t>
    </rPh>
    <rPh sb="90" eb="92">
      <t>ヨテイ</t>
    </rPh>
    <phoneticPr fontId="1"/>
  </si>
  <si>
    <t>Webエントリ：2021年1Q改修</t>
    <rPh sb="12" eb="13">
      <t>ネン</t>
    </rPh>
    <rPh sb="15" eb="17">
      <t>カイシュウ</t>
    </rPh>
    <phoneticPr fontId="1"/>
  </si>
  <si>
    <t>アプリコントロールA提供開始に伴う項目再表示対応</t>
    <rPh sb="19" eb="22">
      <t>サイヒョウジ</t>
    </rPh>
    <rPh sb="22" eb="24">
      <t>タイオウ</t>
    </rPh>
    <phoneticPr fontId="1"/>
  </si>
  <si>
    <t>以下2項目を再表示
・企画型輻輳抑制機能
・アプリコントロールA
※企画型輻輳抑制機能はExcelのみ再表示。Webエントリ対応は2021年2Q予定。</t>
    <rPh sb="0" eb="2">
      <t>イカ</t>
    </rPh>
    <rPh sb="3" eb="5">
      <t>コウモク</t>
    </rPh>
    <rPh sb="6" eb="9">
      <t>サイヒョウジ</t>
    </rPh>
    <rPh sb="51" eb="54">
      <t>サイヒョウジ</t>
    </rPh>
    <phoneticPr fontId="1"/>
  </si>
  <si>
    <r>
      <rPr>
        <sz val="10"/>
        <color rgb="FFFF0000"/>
        <rFont val="ＭＳ Ｐゴシック"/>
        <family val="3"/>
        <charset val="128"/>
      </rPr>
      <t>※IPoEワイドプランをお申込みの場合、留意事項をご確認のうえ左欄を選択してください。</t>
    </r>
    <r>
      <rPr>
        <b/>
        <u/>
        <sz val="11"/>
        <rFont val="ＭＳ Ｐゴシック"/>
        <family val="3"/>
        <charset val="128"/>
      </rPr>
      <t xml:space="preserve">
＜企画型輻輳抑制機能に関する留意事項＞</t>
    </r>
    <r>
      <rPr>
        <sz val="10"/>
        <rFont val="ＭＳ Ｐゴシック"/>
        <family val="3"/>
        <charset val="128"/>
      </rPr>
      <t xml:space="preserve">
IPoEワイドプランのご提供にあたり、当社はご契約者のOCN回線にて行う通信のうち、
IPアドレス、ポート番号等及びアプリケーション層のデータ等を機械的および自動的に取得することによって、当社所定の通信※を検知し、当該通信に割り当てる帯域の制御等を実施することについて、あらかじめ包括的に同意していただきます。
ご契約者は、左欄にて「同意する」旨の選択をする事で、上記内容に同意するものとします。
※当社公式HPに掲載</t>
    </r>
    <rPh sb="13" eb="15">
      <t>モウシコ</t>
    </rPh>
    <rPh sb="17" eb="19">
      <t>バアイ</t>
    </rPh>
    <rPh sb="34" eb="36">
      <t>センタク</t>
    </rPh>
    <rPh sb="227" eb="228">
      <t>ヒダリ</t>
    </rPh>
    <phoneticPr fontId="2"/>
  </si>
  <si>
    <r>
      <rPr>
        <sz val="10"/>
        <color rgb="FFFF0000"/>
        <rFont val="ＭＳ Ｐゴシック"/>
        <family val="3"/>
        <charset val="128"/>
      </rPr>
      <t>※アプリコントロールAをお申込みの場合、留意事項をご確認のうえ左欄を選択してください。</t>
    </r>
    <r>
      <rPr>
        <b/>
        <u/>
        <sz val="11"/>
        <rFont val="ＭＳ Ｐゴシック"/>
        <family val="3"/>
        <charset val="128"/>
      </rPr>
      <t xml:space="preserve">
＜アプリコントロールAに関する留意事項＞</t>
    </r>
    <r>
      <rPr>
        <sz val="10"/>
        <rFont val="ＭＳ Ｐゴシック"/>
        <family val="3"/>
        <charset val="128"/>
      </rPr>
      <t xml:space="preserve">
アプリコントールAのご提供にあたり、当社はご契約者のOCN回線にて行う通信のうち、
IPアドレス、ポート番号等及びアプリケーション層のデータ等を機械的および自動的に取得することによって、当社所定の通信※を検知し、当該通信に割り当てる帯域の制御等を実施することについて、あらかじめ包括的に同意していただきます。
ご契約者は左欄にて「同意する」旨の選択をする事で上記内容に同意するものとします。
※当社公式HPに掲載</t>
    </r>
    <rPh sb="226" eb="227">
      <t>ヒダリ</t>
    </rPh>
    <phoneticPr fontId="2"/>
  </si>
  <si>
    <t>※IPoE標準プランの場合は「利用しない」、IPoEワイドプランの場合は「利用する」が既定値となります。</t>
    <rPh sb="5" eb="7">
      <t>ヒョウジュン</t>
    </rPh>
    <rPh sb="11" eb="13">
      <t>バアイ</t>
    </rPh>
    <rPh sb="15" eb="17">
      <t>リヨウ</t>
    </rPh>
    <rPh sb="33" eb="35">
      <t>バアイ</t>
    </rPh>
    <rPh sb="37" eb="39">
      <t>リヨウ</t>
    </rPh>
    <rPh sb="43" eb="46">
      <t>キテイチ</t>
    </rPh>
    <phoneticPr fontId="2"/>
  </si>
  <si>
    <t>B</t>
    <phoneticPr fontId="2"/>
  </si>
  <si>
    <t>list_ipoeOpAccept1</t>
    <phoneticPr fontId="1"/>
  </si>
  <si>
    <t>list_ipoeOpAccept2</t>
    <phoneticPr fontId="1"/>
  </si>
  <si>
    <t>(2021/7/20)</t>
    <phoneticPr fontId="2"/>
  </si>
  <si>
    <t>ページ設定修正</t>
    <rPh sb="3" eb="5">
      <t>セッテイ</t>
    </rPh>
    <rPh sb="5" eb="7">
      <t>シュウセイ</t>
    </rPh>
    <phoneticPr fontId="1"/>
  </si>
  <si>
    <t>リスト値の名前定義修正</t>
    <rPh sb="3" eb="4">
      <t>アタイ</t>
    </rPh>
    <rPh sb="5" eb="7">
      <t>ナマエ</t>
    </rPh>
    <rPh sb="7" eb="9">
      <t>テイギ</t>
    </rPh>
    <rPh sb="9" eb="11">
      <t>シュウセイ</t>
    </rPh>
    <phoneticPr fontId="1"/>
  </si>
  <si>
    <t>以下2項目のリスト値の名前定義を修正
・企画型輻輳抑制機能に関する留意事項への同意確認
・アプリコントロールAに関する留意事項への同意確認</t>
    <rPh sb="0" eb="2">
      <t>イカ</t>
    </rPh>
    <rPh sb="3" eb="5">
      <t>コウモク</t>
    </rPh>
    <rPh sb="9" eb="10">
      <t>アタイ</t>
    </rPh>
    <rPh sb="11" eb="13">
      <t>ナマエ</t>
    </rPh>
    <rPh sb="13" eb="15">
      <t>テイギ</t>
    </rPh>
    <rPh sb="16" eb="18">
      <t>シュウセイ</t>
    </rPh>
    <phoneticPr fontId="1"/>
  </si>
  <si>
    <t>※バージョン：日付のみ変更
　・2021/7/13⇒　2021/7/20</t>
    <rPh sb="7" eb="9">
      <t>ヒヅケ</t>
    </rPh>
    <rPh sb="11" eb="13">
      <t>ヘンコウ</t>
    </rPh>
    <phoneticPr fontId="1"/>
  </si>
  <si>
    <t>1ページ→2ページへ改ページ設定を修正</t>
    <rPh sb="10" eb="11">
      <t>カイ</t>
    </rPh>
    <rPh sb="14" eb="16">
      <t>セッテイ</t>
    </rPh>
    <rPh sb="17" eb="19">
      <t>シュウセイ</t>
    </rPh>
    <phoneticPr fontId="1"/>
  </si>
  <si>
    <t>04260600</t>
    <phoneticPr fontId="2"/>
  </si>
  <si>
    <t>プロデュースＩＮＣ．</t>
    <phoneticPr fontId="2"/>
  </si>
  <si>
    <t>0120-435-233</t>
    <phoneticPr fontId="2"/>
  </si>
  <si>
    <t>0120-435-230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</si>
</sst>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color theme="1"/>
      <name val="ＭＳ Ｐゴシック"/>
      <family val="3"/>
      <charset val="128"/>
    </font>
    <font>
      <sz val="11"/>
      <name val="ＭＳ Ｐゴシック"/>
      <family val="3"/>
      <charset val="128"/>
    </font>
    <font>
      <b/>
      <sz val="12"/>
      <name val="ＭＳ Ｐゴシック"/>
      <family val="3"/>
      <charset val="128"/>
    </font>
    <font>
      <b/>
      <sz val="12"/>
      <color indexed="10"/>
      <name val="ＭＳ Ｐゴシック"/>
      <family val="3"/>
      <charset val="128"/>
    </font>
    <font>
      <b/>
      <sz val="12"/>
      <color rgb="FFFF0000"/>
      <name val="ＭＳ Ｐゴシック"/>
      <family val="3"/>
      <charset val="128"/>
    </font>
    <font>
      <sz val="14"/>
      <color theme="0"/>
      <name val="ＭＳ Ｐゴシック"/>
      <family val="3"/>
      <charset val="128"/>
    </font>
    <font>
      <sz val="11"/>
      <color theme="0"/>
      <name val="ＭＳ Ｐゴシック"/>
      <family val="3"/>
      <charset val="128"/>
    </font>
    <font>
      <sz val="12"/>
      <color theme="0"/>
      <name val="ＭＳ Ｐゴシック"/>
      <family val="3"/>
      <charset val="128"/>
    </font>
    <font>
      <sz val="16"/>
      <color theme="1"/>
      <name val="ＭＳ Ｐゴシック"/>
      <family val="3"/>
      <charset val="128"/>
    </font>
    <font>
      <b/>
      <sz val="11"/>
      <name val="ＭＳ Ｐゴシック"/>
      <family val="3"/>
      <charset val="128"/>
    </font>
    <font>
      <b/>
      <sz val="11"/>
      <color theme="1"/>
      <name val="ＭＳ Ｐゴシック"/>
      <family val="3"/>
      <charset val="128"/>
    </font>
    <font>
      <sz val="11"/>
      <color theme="1"/>
      <name val="ＭＳ Ｐゴシック"/>
      <family val="3"/>
      <charset val="128"/>
    </font>
    <font>
      <b/>
      <sz val="11"/>
      <color rgb="FFFF0000"/>
      <name val="ＭＳ Ｐゴシック"/>
      <family val="3"/>
      <charset val="128"/>
    </font>
    <font>
      <sz val="9"/>
      <color theme="1"/>
      <name val="ＭＳ Ｐゴシック"/>
      <family val="3"/>
      <charset val="128"/>
    </font>
    <font>
      <b/>
      <sz val="11"/>
      <color rgb="FF0000FF"/>
      <name val="ＭＳ Ｐゴシック"/>
      <family val="3"/>
      <charset val="128"/>
    </font>
    <font>
      <sz val="10"/>
      <color theme="1"/>
      <name val="ＭＳ Ｐゴシック"/>
      <family val="3"/>
      <charset val="128"/>
    </font>
    <font>
      <sz val="14"/>
      <color theme="1"/>
      <name val="ＭＳ Ｐゴシック"/>
      <family val="3"/>
      <charset val="128"/>
    </font>
    <font>
      <sz val="11"/>
      <color rgb="FF0000FF"/>
      <name val="ＭＳ Ｐゴシック"/>
      <family val="3"/>
      <charset val="128"/>
    </font>
    <font>
      <b/>
      <sz val="20"/>
      <color theme="1"/>
      <name val="ＭＳ Ｐゴシック"/>
      <family val="3"/>
      <charset val="128"/>
    </font>
    <font>
      <sz val="12"/>
      <name val="ＭＳ Ｐゴシック"/>
      <family val="3"/>
      <charset val="128"/>
    </font>
    <font>
      <b/>
      <sz val="12"/>
      <color theme="1"/>
      <name val="ＭＳ Ｐゴシック"/>
      <family val="3"/>
      <charset val="128"/>
    </font>
    <font>
      <b/>
      <sz val="14"/>
      <color theme="1"/>
      <name val="ＭＳ Ｐゴシック"/>
      <family val="3"/>
      <charset val="128"/>
    </font>
    <font>
      <i/>
      <sz val="12"/>
      <color theme="1"/>
      <name val="ＭＳ Ｐゴシック"/>
      <family val="3"/>
      <charset val="128"/>
    </font>
    <font>
      <sz val="10"/>
      <color theme="1"/>
      <name val="メイリオ"/>
      <family val="3"/>
      <charset val="128"/>
    </font>
    <font>
      <i/>
      <sz val="12"/>
      <name val="ＭＳ Ｐゴシック"/>
      <family val="3"/>
      <charset val="128"/>
    </font>
    <font>
      <sz val="12"/>
      <color rgb="FFFF0000"/>
      <name val="ＭＳ Ｐゴシック"/>
      <family val="3"/>
      <charset val="128"/>
    </font>
    <font>
      <i/>
      <sz val="10"/>
      <color theme="1"/>
      <name val="ＭＳ Ｐゴシック"/>
      <family val="3"/>
      <charset val="128"/>
    </font>
    <font>
      <sz val="9"/>
      <name val="ＭＳ Ｐゴシック"/>
      <family val="3"/>
      <charset val="128"/>
    </font>
    <font>
      <b/>
      <sz val="14"/>
      <color rgb="FFFF0000"/>
      <name val="ＭＳ Ｐゴシック"/>
      <family val="3"/>
      <charset val="128"/>
    </font>
    <font>
      <sz val="14"/>
      <color indexed="9"/>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10"/>
      <name val="ＭＳ Ｐゴシック"/>
      <family val="3"/>
      <charset val="128"/>
    </font>
    <font>
      <b/>
      <sz val="11"/>
      <color indexed="12"/>
      <name val="ＭＳ Ｐゴシック"/>
      <family val="3"/>
      <charset val="128"/>
    </font>
    <font>
      <b/>
      <sz val="12"/>
      <color indexed="8"/>
      <name val="ＭＳ Ｐゴシック"/>
      <family val="3"/>
      <charset val="128"/>
    </font>
    <font>
      <sz val="11"/>
      <color indexed="12"/>
      <name val="ＭＳ Ｐゴシック"/>
      <family val="3"/>
      <charset val="128"/>
    </font>
    <font>
      <b/>
      <sz val="11"/>
      <color indexed="10"/>
      <name val="ＭＳ Ｐゴシック"/>
      <family val="3"/>
      <charset val="128"/>
    </font>
    <font>
      <u/>
      <sz val="10"/>
      <name val="ＭＳ Ｐゴシック"/>
      <family val="3"/>
      <charset val="128"/>
    </font>
    <font>
      <sz val="8"/>
      <color theme="1"/>
      <name val="ＭＳ Ｐゴシック"/>
      <family val="3"/>
      <charset val="128"/>
    </font>
    <font>
      <sz val="11"/>
      <color rgb="FFFF0000"/>
      <name val="ＭＳ Ｐゴシック"/>
      <family val="3"/>
      <charset val="128"/>
    </font>
    <font>
      <sz val="20"/>
      <color theme="1"/>
      <name val="ＭＳ Ｐゴシック"/>
      <family val="3"/>
      <charset val="128"/>
    </font>
    <font>
      <sz val="11"/>
      <color theme="1"/>
      <name val="メイリオ"/>
      <family val="3"/>
      <charset val="128"/>
    </font>
    <font>
      <sz val="10"/>
      <name val="メイリオ"/>
      <family val="3"/>
      <charset val="128"/>
    </font>
    <font>
      <b/>
      <sz val="12"/>
      <color theme="1"/>
      <name val="メイリオ"/>
      <family val="3"/>
      <charset val="128"/>
    </font>
    <font>
      <sz val="14"/>
      <color theme="1"/>
      <name val="メイリオ"/>
      <family val="3"/>
      <charset val="128"/>
    </font>
    <font>
      <b/>
      <sz val="14"/>
      <name val="ＭＳ Ｐゴシック"/>
      <family val="3"/>
      <charset val="128"/>
    </font>
    <font>
      <sz val="9"/>
      <name val="メイリオ"/>
      <family val="3"/>
      <charset val="128"/>
    </font>
    <font>
      <sz val="9"/>
      <color theme="1"/>
      <name val="メイリオ"/>
      <family val="3"/>
      <charset val="128"/>
    </font>
    <font>
      <sz val="10"/>
      <color theme="1"/>
      <name val="游ゴシック"/>
      <family val="2"/>
      <charset val="128"/>
      <scheme val="minor"/>
    </font>
    <font>
      <sz val="10"/>
      <color theme="1"/>
      <name val="游ゴシック"/>
      <family val="3"/>
      <charset val="128"/>
      <scheme val="minor"/>
    </font>
    <font>
      <b/>
      <sz val="12"/>
      <color rgb="FF0000FF"/>
      <name val="ＭＳ Ｐゴシック"/>
      <family val="3"/>
      <charset val="128"/>
    </font>
    <font>
      <b/>
      <sz val="11"/>
      <color rgb="FFFF0000"/>
      <name val="Meiryo UI"/>
      <family val="3"/>
      <charset val="128"/>
    </font>
    <font>
      <sz val="11"/>
      <color theme="1"/>
      <name val="Meiryo UI"/>
      <family val="3"/>
      <charset val="128"/>
    </font>
    <font>
      <b/>
      <sz val="16"/>
      <name val="ＭＳ Ｐゴシック"/>
      <family val="3"/>
      <charset val="128"/>
    </font>
    <font>
      <sz val="11"/>
      <color indexed="9"/>
      <name val="ＭＳ Ｐゴシック"/>
      <family val="3"/>
      <charset val="128"/>
    </font>
    <font>
      <sz val="14"/>
      <color indexed="60"/>
      <name val="ＭＳ Ｐゴシック"/>
      <family val="3"/>
      <charset val="128"/>
    </font>
    <font>
      <sz val="9"/>
      <color indexed="8"/>
      <name val="ＭＳ Ｐゴシック"/>
      <family val="3"/>
      <charset val="128"/>
    </font>
    <font>
      <sz val="10"/>
      <color indexed="8"/>
      <name val="ＭＳ Ｐゴシック"/>
      <family val="3"/>
      <charset val="128"/>
    </font>
    <font>
      <b/>
      <sz val="12"/>
      <color rgb="FFFF3399"/>
      <name val="ＭＳ Ｐゴシック"/>
      <family val="3"/>
      <charset val="128"/>
    </font>
    <font>
      <b/>
      <u/>
      <sz val="11"/>
      <color rgb="FF0000FF"/>
      <name val="ＭＳ Ｐゴシック"/>
      <family val="3"/>
      <charset val="128"/>
    </font>
    <font>
      <sz val="14"/>
      <color theme="1"/>
      <name val="Meiryo UI"/>
      <family val="3"/>
      <charset val="128"/>
    </font>
    <font>
      <sz val="12"/>
      <color theme="1"/>
      <name val="メイリオ"/>
      <family val="3"/>
      <charset val="128"/>
    </font>
    <font>
      <b/>
      <sz val="20"/>
      <name val="ＭＳ Ｐゴシック"/>
      <family val="3"/>
      <charset val="128"/>
    </font>
    <font>
      <sz val="11"/>
      <name val="HG丸ｺﾞｼｯｸM-PRO"/>
      <family val="3"/>
      <charset val="128"/>
    </font>
    <font>
      <sz val="6"/>
      <name val="HG丸ｺﾞｼｯｸM-PRO"/>
      <family val="3"/>
      <charset val="128"/>
    </font>
    <font>
      <b/>
      <sz val="10"/>
      <name val="ＭＳ Ｐゴシック"/>
      <family val="3"/>
      <charset val="128"/>
    </font>
    <font>
      <sz val="10"/>
      <color theme="1"/>
      <name val="Meiryo UI"/>
      <family val="3"/>
      <charset val="128"/>
    </font>
    <font>
      <b/>
      <u/>
      <sz val="11"/>
      <name val="ＭＳ Ｐゴシック"/>
      <family val="3"/>
      <charset val="128"/>
    </font>
    <font>
      <sz val="10"/>
      <color rgb="FFFF0000"/>
      <name val="ＭＳ Ｐゴシック"/>
      <family val="3"/>
      <charset val="128"/>
    </font>
  </fonts>
  <fills count="24">
    <fill>
      <patternFill patternType="none"/>
    </fill>
    <fill>
      <patternFill patternType="gray125"/>
    </fill>
    <fill>
      <patternFill patternType="solid">
        <fgColor rgb="FFCCFFFF"/>
        <bgColor indexed="64"/>
      </patternFill>
    </fill>
    <fill>
      <patternFill patternType="solid">
        <fgColor rgb="FFCCFFCC"/>
        <bgColor indexed="64"/>
      </patternFill>
    </fill>
    <fill>
      <patternFill patternType="solid">
        <fgColor indexed="41"/>
        <bgColor indexed="64"/>
      </patternFill>
    </fill>
    <fill>
      <patternFill patternType="solid">
        <fgColor rgb="FF000080"/>
        <bgColor indexed="64"/>
      </patternFill>
    </fill>
    <fill>
      <patternFill patternType="solid">
        <fgColor rgb="FFFFFF99"/>
        <bgColor indexed="64"/>
      </patternFill>
    </fill>
    <fill>
      <patternFill patternType="solid">
        <fgColor rgb="FFC1D6FF"/>
        <bgColor indexed="64"/>
      </patternFill>
    </fill>
    <fill>
      <patternFill patternType="solid">
        <fgColor rgb="FFFFCC99"/>
        <bgColor indexed="64"/>
      </patternFill>
    </fill>
    <fill>
      <patternFill patternType="solid">
        <fgColor rgb="FFFFCCCC"/>
        <bgColor indexed="64"/>
      </patternFill>
    </fill>
    <fill>
      <patternFill patternType="solid">
        <fgColor rgb="FF6600FF"/>
        <bgColor indexed="64"/>
      </patternFill>
    </fill>
    <fill>
      <patternFill patternType="solid">
        <fgColor rgb="FFFFCCFF"/>
        <bgColor indexed="64"/>
      </patternFill>
    </fill>
    <fill>
      <patternFill patternType="solid">
        <fgColor rgb="FFCCCCFF"/>
        <bgColor indexed="64"/>
      </patternFill>
    </fill>
    <fill>
      <patternFill patternType="solid">
        <fgColor rgb="FFFFFFCC"/>
        <bgColor indexed="64"/>
      </patternFill>
    </fill>
    <fill>
      <patternFill patternType="solid">
        <fgColor indexed="18"/>
        <bgColor indexed="64"/>
      </patternFill>
    </fill>
    <fill>
      <patternFill patternType="solid">
        <fgColor indexed="42"/>
        <bgColor indexed="64"/>
      </patternFill>
    </fill>
    <fill>
      <patternFill patternType="solid">
        <fgColor theme="0" tint="-4.9989318521683403E-2"/>
        <bgColor indexed="64"/>
      </patternFill>
    </fill>
    <fill>
      <patternFill patternType="solid">
        <fgColor indexed="9"/>
        <bgColor indexed="64"/>
      </patternFill>
    </fill>
    <fill>
      <patternFill patternType="solid">
        <fgColor rgb="FF66FFFF"/>
        <bgColor indexed="64"/>
      </patternFill>
    </fill>
    <fill>
      <patternFill patternType="solid">
        <fgColor rgb="FFE5FFFF"/>
        <bgColor indexed="64"/>
      </patternFill>
    </fill>
    <fill>
      <patternFill patternType="solid">
        <fgColor rgb="FFFF89B0"/>
        <bgColor indexed="64"/>
      </patternFill>
    </fill>
    <fill>
      <patternFill patternType="solid">
        <fgColor indexed="43"/>
        <bgColor indexed="64"/>
      </patternFill>
    </fill>
    <fill>
      <patternFill patternType="solid">
        <fgColor rgb="FFCCECFF"/>
        <bgColor indexed="64"/>
      </patternFill>
    </fill>
    <fill>
      <patternFill patternType="solid">
        <fgColor theme="0" tint="-0.249977111117893"/>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diagonal/>
    </border>
    <border>
      <left style="dotted">
        <color auto="1"/>
      </left>
      <right style="dotted">
        <color auto="1"/>
      </right>
      <top style="dotted">
        <color auto="1"/>
      </top>
      <bottom/>
      <diagonal/>
    </border>
    <border>
      <left style="dotted">
        <color auto="1"/>
      </left>
      <right style="dotted">
        <color auto="1"/>
      </right>
      <top style="dotted">
        <color auto="1"/>
      </top>
      <bottom style="dotted">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0">
    <xf numFmtId="0" fontId="0"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67" fillId="0" borderId="0"/>
  </cellStyleXfs>
  <cellXfs count="693">
    <xf numFmtId="0" fontId="0" fillId="0" borderId="0" xfId="0">
      <alignment vertical="center"/>
    </xf>
    <xf numFmtId="0" fontId="14" fillId="0" borderId="0" xfId="0" applyFont="1">
      <alignment vertical="center"/>
    </xf>
    <xf numFmtId="0" fontId="14" fillId="0" borderId="4" xfId="0" applyFont="1" applyBorder="1">
      <alignment vertical="center"/>
    </xf>
    <xf numFmtId="0" fontId="26" fillId="7" borderId="1" xfId="0" applyFont="1" applyFill="1" applyBorder="1">
      <alignment vertical="center"/>
    </xf>
    <xf numFmtId="0" fontId="26" fillId="7" borderId="4" xfId="0" applyFont="1" applyFill="1" applyBorder="1">
      <alignment vertical="center"/>
    </xf>
    <xf numFmtId="0" fontId="26" fillId="7" borderId="2" xfId="0" applyFont="1" applyFill="1" applyBorder="1">
      <alignment vertical="center"/>
    </xf>
    <xf numFmtId="0" fontId="14" fillId="0" borderId="4" xfId="0" applyFont="1" applyBorder="1" applyAlignment="1">
      <alignment horizontal="center" vertical="center" wrapText="1"/>
    </xf>
    <xf numFmtId="0" fontId="9" fillId="10" borderId="16" xfId="0" applyFont="1" applyFill="1" applyBorder="1" applyAlignment="1">
      <alignment horizontal="center" vertical="center"/>
    </xf>
    <xf numFmtId="0" fontId="14" fillId="0" borderId="17" xfId="0" applyFont="1" applyBorder="1" applyAlignment="1">
      <alignment horizontal="center" vertical="center"/>
    </xf>
    <xf numFmtId="0" fontId="24" fillId="0" borderId="18" xfId="0" applyFont="1" applyBorder="1" applyAlignment="1">
      <alignment horizontal="center" vertical="center"/>
    </xf>
    <xf numFmtId="0" fontId="14" fillId="12" borderId="4" xfId="0" applyFont="1" applyFill="1" applyBorder="1" applyAlignment="1">
      <alignment vertical="center" wrapText="1"/>
    </xf>
    <xf numFmtId="0" fontId="14" fillId="9" borderId="4" xfId="0" applyFont="1" applyFill="1" applyBorder="1" applyAlignment="1">
      <alignment horizontal="center" vertical="center" wrapText="1"/>
    </xf>
    <xf numFmtId="0" fontId="30" fillId="0" borderId="0" xfId="0" applyFont="1" applyFill="1" applyBorder="1" applyAlignment="1">
      <alignment vertical="center" wrapText="1"/>
    </xf>
    <xf numFmtId="0" fontId="22" fillId="0" borderId="0" xfId="0" applyFont="1" applyFill="1" applyBorder="1" applyAlignment="1">
      <alignment vertical="center" wrapText="1"/>
    </xf>
    <xf numFmtId="0" fontId="14" fillId="0" borderId="0" xfId="0" applyFont="1" applyFill="1" applyBorder="1">
      <alignment vertical="center"/>
    </xf>
    <xf numFmtId="0" fontId="14" fillId="0" borderId="0" xfId="0" applyFont="1" applyFill="1" applyBorder="1" applyAlignment="1">
      <alignment horizontal="center" vertical="center"/>
    </xf>
    <xf numFmtId="0" fontId="43" fillId="0" borderId="0" xfId="0" applyFont="1" applyAlignment="1">
      <alignment vertical="top"/>
    </xf>
    <xf numFmtId="0" fontId="14" fillId="0" borderId="20" xfId="0" applyFont="1" applyBorder="1" applyAlignment="1">
      <alignment vertical="center" wrapText="1"/>
    </xf>
    <xf numFmtId="0" fontId="14" fillId="0" borderId="0" xfId="0" applyFont="1" applyAlignment="1"/>
    <xf numFmtId="0" fontId="14" fillId="0" borderId="0" xfId="0" applyFont="1" applyAlignment="1">
      <alignment vertical="center"/>
    </xf>
    <xf numFmtId="0" fontId="4" fillId="18" borderId="16" xfId="0" applyFont="1" applyFill="1" applyBorder="1" applyAlignment="1">
      <alignment vertical="center" wrapText="1"/>
    </xf>
    <xf numFmtId="0" fontId="31" fillId="19" borderId="19" xfId="0" applyFont="1" applyFill="1" applyBorder="1" applyAlignment="1">
      <alignment vertical="center"/>
    </xf>
    <xf numFmtId="0" fontId="28" fillId="0" borderId="0" xfId="0" applyFont="1" applyAlignment="1">
      <alignment vertical="center"/>
    </xf>
    <xf numFmtId="0" fontId="45" fillId="0" borderId="0" xfId="0" applyFont="1">
      <alignment vertical="center"/>
    </xf>
    <xf numFmtId="0" fontId="45" fillId="0" borderId="5" xfId="0" applyFont="1" applyBorder="1">
      <alignment vertical="center"/>
    </xf>
    <xf numFmtId="0" fontId="45" fillId="0" borderId="14" xfId="0" applyFont="1" applyBorder="1">
      <alignment vertical="center"/>
    </xf>
    <xf numFmtId="0" fontId="45" fillId="0" borderId="6" xfId="0" applyFont="1" applyBorder="1">
      <alignment vertical="center"/>
    </xf>
    <xf numFmtId="0" fontId="45" fillId="0" borderId="11" xfId="0" applyFont="1" applyBorder="1">
      <alignment vertical="center"/>
    </xf>
    <xf numFmtId="0" fontId="45" fillId="0" borderId="15" xfId="0" applyFont="1" applyBorder="1">
      <alignment vertical="center"/>
    </xf>
    <xf numFmtId="0" fontId="45" fillId="0" borderId="0" xfId="0" applyFont="1" applyBorder="1">
      <alignment vertical="center"/>
    </xf>
    <xf numFmtId="0" fontId="45" fillId="0" borderId="8" xfId="0" applyFont="1" applyBorder="1">
      <alignment vertical="center"/>
    </xf>
    <xf numFmtId="0" fontId="45" fillId="0" borderId="13" xfId="0" applyFont="1" applyBorder="1">
      <alignment vertical="center"/>
    </xf>
    <xf numFmtId="0" fontId="45" fillId="0" borderId="9" xfId="0" applyFont="1" applyBorder="1">
      <alignment vertical="center"/>
    </xf>
    <xf numFmtId="0" fontId="45" fillId="0" borderId="4" xfId="0" applyFont="1" applyBorder="1">
      <alignment vertical="center"/>
    </xf>
    <xf numFmtId="0" fontId="45" fillId="0" borderId="2" xfId="0" applyFont="1" applyBorder="1">
      <alignment vertical="center"/>
    </xf>
    <xf numFmtId="0" fontId="45" fillId="0" borderId="0" xfId="0" applyFont="1" applyFill="1" applyBorder="1">
      <alignment vertical="center"/>
    </xf>
    <xf numFmtId="0" fontId="45" fillId="0" borderId="7" xfId="0" applyFont="1" applyBorder="1">
      <alignment vertical="center"/>
    </xf>
    <xf numFmtId="0" fontId="45" fillId="0" borderId="12" xfId="0" applyFont="1" applyBorder="1">
      <alignment vertical="center"/>
    </xf>
    <xf numFmtId="0" fontId="45" fillId="0" borderId="10" xfId="0" applyFont="1" applyBorder="1">
      <alignment vertical="center"/>
    </xf>
    <xf numFmtId="0" fontId="45" fillId="0" borderId="1" xfId="0" applyFont="1" applyBorder="1">
      <alignment vertical="center"/>
    </xf>
    <xf numFmtId="49" fontId="45" fillId="0" borderId="14" xfId="0" applyNumberFormat="1" applyFont="1" applyBorder="1">
      <alignment vertical="center"/>
    </xf>
    <xf numFmtId="49" fontId="45" fillId="0" borderId="15" xfId="0" applyNumberFormat="1" applyFont="1" applyBorder="1">
      <alignment vertical="center"/>
    </xf>
    <xf numFmtId="0" fontId="14" fillId="11" borderId="4" xfId="0" applyFont="1" applyFill="1" applyBorder="1" applyAlignment="1">
      <alignment horizontal="center" vertical="center" wrapText="1"/>
    </xf>
    <xf numFmtId="0" fontId="0" fillId="11" borderId="4" xfId="0" applyFill="1" applyBorder="1">
      <alignment vertical="center"/>
    </xf>
    <xf numFmtId="0" fontId="0" fillId="0" borderId="26" xfId="0" applyBorder="1">
      <alignment vertical="center"/>
    </xf>
    <xf numFmtId="0" fontId="0" fillId="0" borderId="27" xfId="0" applyBorder="1">
      <alignment vertical="center"/>
    </xf>
    <xf numFmtId="0" fontId="14" fillId="0" borderId="4" xfId="0" applyFont="1" applyBorder="1" applyAlignment="1">
      <alignment horizontal="center" vertical="center"/>
    </xf>
    <xf numFmtId="0" fontId="45" fillId="0" borderId="7" xfId="0" applyFont="1" applyBorder="1" applyAlignment="1">
      <alignment vertical="center" wrapText="1"/>
    </xf>
    <xf numFmtId="0" fontId="46" fillId="13" borderId="4" xfId="0" applyFont="1" applyFill="1" applyBorder="1" applyAlignment="1">
      <alignment horizontal="center" vertical="center" shrinkToFit="1"/>
    </xf>
    <xf numFmtId="0" fontId="26" fillId="0" borderId="0" xfId="0" applyFont="1">
      <alignment vertical="center"/>
    </xf>
    <xf numFmtId="0" fontId="26" fillId="0" borderId="4" xfId="0" applyFont="1" applyBorder="1" applyAlignment="1">
      <alignment horizontal="left" vertical="center" shrinkToFit="1"/>
    </xf>
    <xf numFmtId="0" fontId="26" fillId="0" borderId="4" xfId="0" quotePrefix="1" applyFont="1" applyBorder="1" applyAlignment="1">
      <alignment horizontal="left" vertical="center" shrinkToFit="1"/>
    </xf>
    <xf numFmtId="0" fontId="26" fillId="0" borderId="4" xfId="0" applyFont="1" applyBorder="1" applyAlignment="1">
      <alignment vertical="center" shrinkToFit="1"/>
    </xf>
    <xf numFmtId="0" fontId="46" fillId="13" borderId="4" xfId="0" applyFont="1" applyFill="1" applyBorder="1" applyAlignment="1">
      <alignment horizontal="center" vertical="center" wrapText="1" shrinkToFit="1"/>
    </xf>
    <xf numFmtId="0" fontId="46" fillId="12" borderId="4" xfId="0" applyFont="1" applyFill="1" applyBorder="1" applyAlignment="1">
      <alignment horizontal="center" vertical="center" shrinkToFit="1"/>
    </xf>
    <xf numFmtId="0" fontId="47" fillId="0" borderId="0" xfId="0" applyFont="1">
      <alignment vertical="center"/>
    </xf>
    <xf numFmtId="0" fontId="18" fillId="11" borderId="4" xfId="0" applyFont="1" applyFill="1" applyBorder="1" applyAlignment="1">
      <alignment horizontal="center" vertical="center" wrapText="1"/>
    </xf>
    <xf numFmtId="0" fontId="18" fillId="20" borderId="4" xfId="0" applyFont="1" applyFill="1" applyBorder="1" applyAlignment="1">
      <alignment horizontal="center" vertical="center" wrapText="1"/>
    </xf>
    <xf numFmtId="0" fontId="18" fillId="12" borderId="4" xfId="0" applyFont="1" applyFill="1" applyBorder="1" applyAlignment="1">
      <alignment vertical="center" wrapText="1"/>
    </xf>
    <xf numFmtId="0" fontId="18" fillId="9" borderId="4"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Alignment="1">
      <alignment vertical="center" wrapText="1"/>
    </xf>
    <xf numFmtId="0" fontId="36" fillId="12" borderId="16" xfId="0" applyFont="1" applyFill="1" applyBorder="1" applyAlignment="1">
      <alignment horizontal="center" vertical="center" wrapText="1"/>
    </xf>
    <xf numFmtId="0" fontId="18" fillId="12" borderId="16" xfId="0" applyFont="1" applyFill="1" applyBorder="1" applyAlignment="1">
      <alignment horizontal="center" vertical="center" wrapText="1"/>
    </xf>
    <xf numFmtId="0" fontId="5" fillId="0" borderId="19" xfId="0" applyFont="1" applyFill="1" applyBorder="1" applyAlignment="1">
      <alignment vertical="center"/>
    </xf>
    <xf numFmtId="0" fontId="18" fillId="9" borderId="16" xfId="0" applyFont="1" applyFill="1" applyBorder="1" applyAlignment="1">
      <alignment horizontal="center" vertical="center" wrapText="1"/>
    </xf>
    <xf numFmtId="0" fontId="5" fillId="0" borderId="19" xfId="0" applyFont="1" applyFill="1" applyBorder="1" applyAlignment="1">
      <alignment horizontal="center" vertical="center"/>
    </xf>
    <xf numFmtId="0" fontId="12"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vertical="center" wrapText="1"/>
    </xf>
    <xf numFmtId="0" fontId="7" fillId="0" borderId="28" xfId="0" applyFont="1" applyFill="1" applyBorder="1" applyAlignment="1">
      <alignment horizontal="center" vertical="center"/>
    </xf>
    <xf numFmtId="0" fontId="18" fillId="0" borderId="28" xfId="0" applyFont="1" applyFill="1" applyBorder="1" applyAlignment="1">
      <alignment horizontal="center" vertical="center" wrapText="1"/>
    </xf>
    <xf numFmtId="0" fontId="13" fillId="0" borderId="4" xfId="0" applyFont="1" applyFill="1" applyBorder="1" applyAlignment="1">
      <alignment horizontal="center" vertical="center"/>
    </xf>
    <xf numFmtId="0" fontId="4" fillId="0" borderId="20" xfId="0" applyFont="1" applyBorder="1" applyAlignment="1">
      <alignment vertical="center"/>
    </xf>
    <xf numFmtId="0" fontId="4" fillId="0" borderId="0" xfId="0" applyFont="1" applyFill="1" applyBorder="1" applyAlignment="1"/>
    <xf numFmtId="0" fontId="4" fillId="0" borderId="0"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18" fillId="0" borderId="0" xfId="0" applyFont="1">
      <alignment vertical="center"/>
    </xf>
    <xf numFmtId="0" fontId="14" fillId="12"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lignment vertical="center"/>
    </xf>
    <xf numFmtId="0" fontId="50" fillId="13" borderId="4" xfId="0" applyFont="1" applyFill="1" applyBorder="1" applyAlignment="1">
      <alignment horizontal="center" vertical="center" shrinkToFit="1"/>
    </xf>
    <xf numFmtId="0" fontId="51" fillId="0" borderId="4" xfId="0" applyFont="1" applyBorder="1" applyAlignment="1">
      <alignment horizontal="left" vertical="center" shrinkToFit="1"/>
    </xf>
    <xf numFmtId="0" fontId="0" fillId="0" borderId="4" xfId="0" applyBorder="1">
      <alignment vertical="center"/>
    </xf>
    <xf numFmtId="0" fontId="52" fillId="0" borderId="0" xfId="0" applyFont="1">
      <alignment vertical="center"/>
    </xf>
    <xf numFmtId="0" fontId="53" fillId="0" borderId="0" xfId="0" applyFont="1">
      <alignment vertical="center"/>
    </xf>
    <xf numFmtId="0" fontId="24" fillId="0" borderId="0" xfId="0" applyFont="1" applyFill="1" applyBorder="1" applyAlignment="1">
      <alignment horizontal="center" vertical="center"/>
    </xf>
    <xf numFmtId="0" fontId="14" fillId="0" borderId="0" xfId="0" applyFont="1" applyAlignment="1">
      <alignment vertical="center" wrapText="1"/>
    </xf>
    <xf numFmtId="0" fontId="3" fillId="0" borderId="0" xfId="0" applyFont="1" applyAlignment="1">
      <alignment vertical="center" wrapText="1"/>
    </xf>
    <xf numFmtId="0" fontId="48" fillId="0" borderId="0" xfId="0" applyFont="1" applyBorder="1">
      <alignment vertical="center"/>
    </xf>
    <xf numFmtId="49" fontId="55" fillId="0" borderId="29" xfId="0" applyNumberFormat="1" applyFont="1" applyBorder="1" applyAlignment="1">
      <alignment horizontal="center" vertical="center"/>
    </xf>
    <xf numFmtId="0" fontId="3" fillId="0" borderId="0" xfId="0" applyFont="1" applyAlignment="1">
      <alignment horizontal="right" vertical="center"/>
    </xf>
    <xf numFmtId="0" fontId="56" fillId="6" borderId="4" xfId="0" applyFont="1" applyFill="1" applyBorder="1" applyAlignment="1" applyProtection="1">
      <alignment horizontal="center" vertical="center"/>
      <protection locked="0"/>
    </xf>
    <xf numFmtId="0" fontId="36" fillId="0" borderId="0" xfId="4" applyFont="1" applyFill="1" applyBorder="1" applyAlignment="1" applyProtection="1">
      <alignment horizontal="center" vertical="center"/>
    </xf>
    <xf numFmtId="0" fontId="36" fillId="0" borderId="0" xfId="4" applyFont="1" applyFill="1" applyBorder="1" applyAlignment="1" applyProtection="1">
      <alignment horizontal="left" vertical="top" wrapText="1"/>
    </xf>
    <xf numFmtId="0" fontId="22" fillId="0" borderId="0" xfId="5" applyFont="1">
      <alignment vertical="center"/>
    </xf>
    <xf numFmtId="0" fontId="22" fillId="0" borderId="0" xfId="5" applyFont="1" applyAlignment="1">
      <alignment horizontal="left" vertical="center"/>
    </xf>
    <xf numFmtId="0" fontId="34" fillId="0" borderId="0" xfId="4" applyFont="1" applyFill="1" applyBorder="1" applyAlignment="1" applyProtection="1">
      <alignment vertical="top" wrapText="1"/>
    </xf>
    <xf numFmtId="0" fontId="34" fillId="0" borderId="0" xfId="4" applyFont="1" applyFill="1" applyBorder="1" applyAlignment="1">
      <alignment horizontal="left" vertical="top"/>
    </xf>
    <xf numFmtId="0" fontId="34" fillId="0" borderId="0" xfId="4" applyFont="1" applyFill="1" applyBorder="1" applyAlignment="1" applyProtection="1">
      <alignment horizontal="left" vertical="center" indent="1"/>
    </xf>
    <xf numFmtId="0" fontId="4" fillId="0" borderId="0" xfId="4" applyFont="1" applyFill="1" applyBorder="1" applyAlignment="1" applyProtection="1">
      <alignment horizontal="left" vertical="center"/>
    </xf>
    <xf numFmtId="0" fontId="34" fillId="0" borderId="0" xfId="4" applyFont="1" applyFill="1" applyBorder="1" applyAlignment="1" applyProtection="1">
      <alignment horizontal="left" vertical="center"/>
    </xf>
    <xf numFmtId="0" fontId="49" fillId="0" borderId="0" xfId="4" applyFont="1" applyFill="1" applyBorder="1" applyAlignment="1" applyProtection="1">
      <alignment horizontal="left" vertical="center"/>
    </xf>
    <xf numFmtId="0" fontId="59" fillId="0" borderId="0" xfId="4" applyFont="1" applyFill="1" applyBorder="1" applyAlignment="1" applyProtection="1">
      <alignment horizontal="left" vertical="center"/>
    </xf>
    <xf numFmtId="0" fontId="4" fillId="0" borderId="0" xfId="4" applyFont="1" applyFill="1" applyBorder="1" applyAlignment="1">
      <alignment vertical="top"/>
    </xf>
    <xf numFmtId="0" fontId="34" fillId="0" borderId="0" xfId="4" applyFont="1" applyFill="1" applyBorder="1" applyAlignment="1">
      <alignment vertical="top"/>
    </xf>
    <xf numFmtId="0" fontId="4" fillId="0" borderId="0" xfId="5" applyFont="1" applyAlignment="1"/>
    <xf numFmtId="0" fontId="4" fillId="0" borderId="0" xfId="5" applyFont="1">
      <alignment vertical="center"/>
    </xf>
    <xf numFmtId="0" fontId="36" fillId="0" borderId="0" xfId="5" applyFont="1">
      <alignment vertical="center"/>
    </xf>
    <xf numFmtId="0" fontId="14" fillId="0" borderId="0" xfId="0" applyFont="1" applyFill="1" applyBorder="1" applyAlignment="1">
      <alignment horizontal="center" vertical="center" wrapText="1"/>
    </xf>
    <xf numFmtId="0" fontId="14" fillId="0" borderId="0" xfId="0" applyFont="1" applyAlignment="1">
      <alignment horizontal="right" vertical="center"/>
    </xf>
    <xf numFmtId="49" fontId="34" fillId="17" borderId="0" xfId="0" applyNumberFormat="1" applyFont="1" applyFill="1" applyAlignment="1" applyProtection="1">
      <alignment horizontal="left" vertical="center" wrapText="1"/>
    </xf>
    <xf numFmtId="0" fontId="34" fillId="17" borderId="0" xfId="0" applyFont="1" applyFill="1" applyAlignment="1" applyProtection="1">
      <alignment vertical="center"/>
    </xf>
    <xf numFmtId="0" fontId="64" fillId="0" borderId="0" xfId="0" applyFont="1" applyAlignment="1">
      <alignment horizontal="right" vertical="center"/>
    </xf>
    <xf numFmtId="49" fontId="55" fillId="0" borderId="30" xfId="0" applyNumberFormat="1" applyFont="1" applyBorder="1" applyAlignment="1">
      <alignment vertical="center" shrinkToFit="1"/>
    </xf>
    <xf numFmtId="0" fontId="65" fillId="0" borderId="4" xfId="0" applyFont="1" applyBorder="1">
      <alignment vertical="center"/>
    </xf>
    <xf numFmtId="0" fontId="66" fillId="0" borderId="0" xfId="0" applyFont="1" applyBorder="1" applyAlignment="1">
      <alignment vertical="center"/>
    </xf>
    <xf numFmtId="0" fontId="34" fillId="0" borderId="0" xfId="0" applyFont="1" applyAlignment="1">
      <alignment vertical="center"/>
    </xf>
    <xf numFmtId="0" fontId="49" fillId="0" borderId="11" xfId="0" applyNumberFormat="1" applyFont="1" applyFill="1" applyBorder="1" applyAlignment="1">
      <alignment vertical="center"/>
    </xf>
    <xf numFmtId="0" fontId="49" fillId="0" borderId="0" xfId="0" applyNumberFormat="1" applyFont="1" applyFill="1" applyBorder="1" applyAlignment="1">
      <alignment vertical="center"/>
    </xf>
    <xf numFmtId="0" fontId="0" fillId="0" borderId="0" xfId="0" applyFill="1" applyBorder="1" applyAlignment="1">
      <alignment vertical="center"/>
    </xf>
    <xf numFmtId="0" fontId="34" fillId="0" borderId="0" xfId="0" applyFont="1" applyFill="1" applyAlignment="1" applyProtection="1">
      <alignment vertical="center"/>
    </xf>
    <xf numFmtId="0" fontId="49" fillId="0" borderId="6" xfId="0" applyNumberFormat="1" applyFont="1" applyFill="1" applyBorder="1" applyAlignment="1">
      <alignment horizontal="center" vertical="center"/>
    </xf>
    <xf numFmtId="0" fontId="49" fillId="0" borderId="6" xfId="0" applyNumberFormat="1" applyFont="1" applyFill="1" applyBorder="1" applyAlignment="1">
      <alignment vertical="center"/>
    </xf>
    <xf numFmtId="0" fontId="34" fillId="0" borderId="0" xfId="0" applyFont="1" applyFill="1" applyBorder="1" applyAlignment="1" applyProtection="1">
      <alignment vertical="center"/>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5" fillId="0" borderId="0" xfId="0" applyFont="1" applyBorder="1" applyAlignment="1">
      <alignment horizontal="left" vertical="center"/>
    </xf>
    <xf numFmtId="0" fontId="49" fillId="0" borderId="0" xfId="0" applyFont="1" applyBorder="1" applyAlignment="1">
      <alignment horizontal="left" vertical="center" wrapText="1"/>
    </xf>
    <xf numFmtId="0" fontId="30" fillId="21" borderId="1" xfId="0" applyFont="1" applyFill="1" applyBorder="1" applyAlignment="1">
      <alignment vertical="center"/>
    </xf>
    <xf numFmtId="0" fontId="30" fillId="21" borderId="3" xfId="0" applyFont="1" applyFill="1" applyBorder="1" applyAlignment="1">
      <alignment vertical="center"/>
    </xf>
    <xf numFmtId="0" fontId="30" fillId="0" borderId="5" xfId="7" applyFont="1" applyFill="1" applyBorder="1" applyAlignment="1">
      <alignment vertical="center"/>
    </xf>
    <xf numFmtId="0" fontId="30" fillId="0" borderId="6" xfId="7" applyFont="1" applyFill="1" applyBorder="1" applyAlignment="1">
      <alignment vertical="center"/>
    </xf>
    <xf numFmtId="0" fontId="30" fillId="0" borderId="7" xfId="7" applyFont="1" applyFill="1" applyBorder="1" applyAlignment="1">
      <alignment vertical="center"/>
    </xf>
    <xf numFmtId="0" fontId="30" fillId="0" borderId="11" xfId="7" applyFont="1" applyFill="1" applyBorder="1" applyAlignment="1">
      <alignment vertical="center"/>
    </xf>
    <xf numFmtId="0" fontId="30" fillId="0" borderId="0" xfId="7" applyFont="1" applyFill="1" applyBorder="1" applyAlignment="1">
      <alignment vertical="center"/>
    </xf>
    <xf numFmtId="0" fontId="30" fillId="0" borderId="12" xfId="7" applyFont="1" applyFill="1" applyBorder="1" applyAlignment="1">
      <alignment vertical="center"/>
    </xf>
    <xf numFmtId="0" fontId="30" fillId="0" borderId="8" xfId="7" applyFont="1" applyFill="1" applyBorder="1" applyAlignment="1">
      <alignment vertical="center"/>
    </xf>
    <xf numFmtId="0" fontId="30" fillId="0" borderId="9" xfId="7" applyFont="1" applyFill="1" applyBorder="1" applyAlignment="1">
      <alignment vertical="center"/>
    </xf>
    <xf numFmtId="0" fontId="30" fillId="0" borderId="10" xfId="7" applyFont="1" applyFill="1" applyBorder="1" applyAlignment="1">
      <alignment vertical="center"/>
    </xf>
    <xf numFmtId="0" fontId="30" fillId="0" borderId="1" xfId="7" applyFont="1" applyFill="1" applyBorder="1" applyAlignment="1">
      <alignment vertical="center"/>
    </xf>
    <xf numFmtId="0" fontId="30" fillId="0" borderId="2" xfId="7" applyFont="1" applyFill="1" applyBorder="1" applyAlignment="1">
      <alignment vertical="center"/>
    </xf>
    <xf numFmtId="0" fontId="30" fillId="0" borderId="3" xfId="7" applyFont="1" applyFill="1" applyBorder="1" applyAlignment="1">
      <alignment vertical="center"/>
    </xf>
    <xf numFmtId="0" fontId="30" fillId="0" borderId="1" xfId="7" applyFont="1" applyFill="1" applyBorder="1" applyAlignment="1">
      <alignment horizontal="left" vertical="center"/>
    </xf>
    <xf numFmtId="0" fontId="30" fillId="0" borderId="2" xfId="7" applyFont="1" applyFill="1" applyBorder="1" applyAlignment="1">
      <alignment horizontal="left" vertical="center"/>
    </xf>
    <xf numFmtId="0" fontId="30" fillId="0" borderId="3" xfId="7" applyFont="1" applyFill="1" applyBorder="1" applyAlignment="1">
      <alignment horizontal="left" vertical="center"/>
    </xf>
    <xf numFmtId="0" fontId="30" fillId="0" borderId="1" xfId="8" applyFont="1" applyFill="1" applyBorder="1" applyAlignment="1" applyProtection="1">
      <alignment horizontal="left" vertical="center"/>
    </xf>
    <xf numFmtId="0" fontId="30" fillId="0" borderId="2" xfId="8" applyFont="1" applyFill="1" applyBorder="1" applyAlignment="1" applyProtection="1">
      <alignment horizontal="left" vertical="center"/>
    </xf>
    <xf numFmtId="0" fontId="30" fillId="0" borderId="3" xfId="8" applyFont="1" applyFill="1" applyBorder="1" applyAlignment="1" applyProtection="1">
      <alignment horizontal="left" vertical="center"/>
    </xf>
    <xf numFmtId="0" fontId="34" fillId="0" borderId="0" xfId="0" applyFont="1" applyFill="1" applyBorder="1" applyAlignment="1">
      <alignment vertical="center" wrapText="1"/>
    </xf>
    <xf numFmtId="0" fontId="36" fillId="0" borderId="0" xfId="9" applyFont="1" applyBorder="1" applyAlignment="1"/>
    <xf numFmtId="0" fontId="4" fillId="0" borderId="0" xfId="9" applyFont="1" applyBorder="1" applyAlignment="1"/>
    <xf numFmtId="0" fontId="4" fillId="0" borderId="0" xfId="9" applyFont="1" applyAlignment="1"/>
    <xf numFmtId="0" fontId="33" fillId="0" borderId="0" xfId="0" applyFont="1" applyFill="1" applyBorder="1" applyAlignment="1">
      <alignment vertical="center"/>
    </xf>
    <xf numFmtId="49" fontId="34" fillId="0" borderId="0" xfId="0" applyNumberFormat="1" applyFont="1" applyFill="1" applyBorder="1" applyAlignment="1" applyProtection="1">
      <alignment horizontal="left" vertical="center"/>
    </xf>
    <xf numFmtId="0" fontId="36" fillId="0" borderId="0" xfId="0" applyNumberFormat="1" applyFont="1" applyFill="1" applyBorder="1" applyAlignment="1">
      <alignment horizontal="left" vertical="center" wrapText="1"/>
    </xf>
    <xf numFmtId="0" fontId="69" fillId="0" borderId="0" xfId="0" applyFont="1" applyAlignment="1"/>
    <xf numFmtId="0" fontId="34" fillId="0" borderId="0" xfId="0" applyFont="1" applyAlignment="1"/>
    <xf numFmtId="0" fontId="34" fillId="0" borderId="0" xfId="0" applyFont="1" applyAlignment="1">
      <alignment vertical="center" wrapText="1"/>
    </xf>
    <xf numFmtId="49" fontId="34" fillId="17" borderId="0" xfId="0" applyNumberFormat="1" applyFont="1" applyFill="1" applyAlignment="1" applyProtection="1">
      <alignment horizontal="left" vertical="center"/>
    </xf>
    <xf numFmtId="0" fontId="36" fillId="0" borderId="0" xfId="0" applyFont="1" applyAlignment="1"/>
    <xf numFmtId="0" fontId="69" fillId="0" borderId="0" xfId="0" applyFont="1" applyAlignment="1">
      <alignment horizontal="left"/>
    </xf>
    <xf numFmtId="0" fontId="36" fillId="0" borderId="0" xfId="0" applyFont="1" applyAlignment="1">
      <alignment horizontal="left"/>
    </xf>
    <xf numFmtId="49" fontId="36" fillId="17" borderId="0" xfId="0" applyNumberFormat="1" applyFont="1" applyFill="1" applyAlignment="1" applyProtection="1">
      <alignment horizontal="left" vertical="center"/>
    </xf>
    <xf numFmtId="0" fontId="36" fillId="0" borderId="0" xfId="0" applyFont="1" applyAlignment="1">
      <alignment vertical="center" wrapText="1"/>
    </xf>
    <xf numFmtId="0" fontId="36" fillId="0" borderId="0" xfId="0" applyFont="1" applyAlignment="1">
      <alignment vertical="top" wrapText="1"/>
    </xf>
    <xf numFmtId="0" fontId="36" fillId="0" borderId="0" xfId="0" applyFont="1" applyAlignment="1">
      <alignment vertical="center"/>
    </xf>
    <xf numFmtId="0" fontId="36" fillId="0" borderId="0" xfId="0" applyFont="1" applyAlignment="1">
      <alignment horizontal="left" vertical="top" wrapText="1"/>
    </xf>
    <xf numFmtId="0" fontId="69" fillId="0" borderId="0" xfId="0" applyFont="1" applyAlignment="1">
      <alignment vertical="center"/>
    </xf>
    <xf numFmtId="0" fontId="36" fillId="0" borderId="0" xfId="0" applyFont="1" applyAlignment="1">
      <alignment horizontal="left" vertical="center" wrapText="1"/>
    </xf>
    <xf numFmtId="0" fontId="36" fillId="0" borderId="0" xfId="0" applyFont="1" applyAlignment="1">
      <alignment horizontal="right"/>
    </xf>
    <xf numFmtId="0" fontId="49" fillId="0" borderId="0" xfId="0" applyNumberFormat="1" applyFont="1" applyFill="1" applyBorder="1" applyAlignment="1">
      <alignment horizontal="center" vertical="center"/>
    </xf>
    <xf numFmtId="0" fontId="22" fillId="0" borderId="0" xfId="0" applyFont="1" applyBorder="1" applyAlignment="1">
      <alignment vertical="center"/>
    </xf>
    <xf numFmtId="0" fontId="34" fillId="0" borderId="0" xfId="0" applyFont="1" applyBorder="1" applyAlignment="1">
      <alignment vertical="center"/>
    </xf>
    <xf numFmtId="0" fontId="36" fillId="0" borderId="0" xfId="0" applyFont="1" applyBorder="1" applyAlignment="1">
      <alignment vertical="center"/>
    </xf>
    <xf numFmtId="49" fontId="34" fillId="17" borderId="0" xfId="0" applyNumberFormat="1" applyFont="1" applyFill="1" applyBorder="1" applyAlignment="1" applyProtection="1">
      <alignment horizontal="left" vertical="center"/>
    </xf>
    <xf numFmtId="0" fontId="18" fillId="0" borderId="0" xfId="0" applyFont="1" applyAlignment="1">
      <alignment vertical="center"/>
    </xf>
    <xf numFmtId="0" fontId="36" fillId="21" borderId="1" xfId="0" applyFont="1" applyFill="1" applyBorder="1" applyAlignment="1">
      <alignment vertical="center"/>
    </xf>
    <xf numFmtId="0" fontId="36" fillId="21" borderId="2" xfId="0" applyFont="1" applyFill="1" applyBorder="1" applyAlignment="1">
      <alignment vertical="center"/>
    </xf>
    <xf numFmtId="0" fontId="36" fillId="21" borderId="3" xfId="0" applyFont="1" applyFill="1" applyBorder="1" applyAlignment="1">
      <alignment vertical="center"/>
    </xf>
    <xf numFmtId="49" fontId="36" fillId="21" borderId="1" xfId="0" applyNumberFormat="1" applyFont="1" applyFill="1" applyBorder="1" applyAlignment="1" applyProtection="1">
      <alignment vertical="center"/>
    </xf>
    <xf numFmtId="49" fontId="36" fillId="17" borderId="5" xfId="0" applyNumberFormat="1" applyFont="1" applyFill="1" applyBorder="1" applyAlignment="1" applyProtection="1">
      <alignment vertical="center"/>
    </xf>
    <xf numFmtId="0" fontId="36" fillId="0" borderId="6" xfId="0" applyFont="1" applyBorder="1" applyAlignment="1">
      <alignment vertical="center"/>
    </xf>
    <xf numFmtId="0" fontId="36" fillId="0" borderId="7"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8" xfId="0" applyFont="1" applyBorder="1" applyAlignment="1">
      <alignment vertical="center"/>
    </xf>
    <xf numFmtId="0" fontId="36" fillId="0" borderId="5" xfId="0" applyFont="1" applyBorder="1" applyAlignment="1">
      <alignment vertical="center"/>
    </xf>
    <xf numFmtId="0" fontId="36" fillId="0" borderId="0" xfId="0" applyFont="1" applyBorder="1" applyAlignment="1">
      <alignment vertical="top"/>
    </xf>
    <xf numFmtId="0" fontId="30" fillId="0" borderId="0" xfId="0" applyFont="1" applyBorder="1" applyAlignment="1">
      <alignment vertical="center"/>
    </xf>
    <xf numFmtId="0" fontId="34" fillId="21" borderId="2" xfId="0" applyFont="1" applyFill="1" applyBorder="1" applyAlignment="1">
      <alignment vertical="center"/>
    </xf>
    <xf numFmtId="0" fontId="34" fillId="21" borderId="3" xfId="0" applyFont="1" applyFill="1" applyBorder="1" applyAlignment="1">
      <alignment vertical="center"/>
    </xf>
    <xf numFmtId="0" fontId="34" fillId="0" borderId="2" xfId="0" applyFont="1" applyBorder="1" applyAlignment="1">
      <alignment vertical="center"/>
    </xf>
    <xf numFmtId="0" fontId="34" fillId="0" borderId="3" xfId="0" applyFont="1" applyBorder="1" applyAlignment="1">
      <alignment vertical="center"/>
    </xf>
    <xf numFmtId="0" fontId="36" fillId="0" borderId="1" xfId="0" applyFont="1" applyBorder="1" applyAlignment="1">
      <alignment horizontal="left" vertical="center"/>
    </xf>
    <xf numFmtId="49" fontId="36" fillId="17" borderId="0" xfId="0" applyNumberFormat="1" applyFont="1" applyFill="1" applyAlignment="1" applyProtection="1">
      <alignment horizontal="left" vertical="center" wrapText="1"/>
    </xf>
    <xf numFmtId="0" fontId="36" fillId="0" borderId="0" xfId="0" applyFont="1" applyAlignment="1">
      <alignment wrapText="1"/>
    </xf>
    <xf numFmtId="0" fontId="69" fillId="0" borderId="0" xfId="0" applyFont="1" applyFill="1" applyBorder="1" applyAlignment="1">
      <alignment vertical="center"/>
    </xf>
    <xf numFmtId="0" fontId="34" fillId="0" borderId="0" xfId="0" applyFont="1" applyFill="1" applyBorder="1" applyAlignment="1">
      <alignment vertical="center"/>
    </xf>
    <xf numFmtId="49" fontId="34" fillId="0" borderId="0" xfId="0" applyNumberFormat="1" applyFont="1" applyFill="1" applyBorder="1" applyAlignment="1" applyProtection="1">
      <alignment horizontal="left" vertical="center" wrapText="1"/>
    </xf>
    <xf numFmtId="0" fontId="36" fillId="0" borderId="0" xfId="0" applyFont="1" applyFill="1" applyBorder="1" applyAlignment="1">
      <alignment vertical="center"/>
    </xf>
    <xf numFmtId="49" fontId="34" fillId="0" borderId="0" xfId="0" applyNumberFormat="1" applyFont="1" applyAlignment="1" applyProtection="1">
      <alignment horizontal="left" vertical="center"/>
    </xf>
    <xf numFmtId="49" fontId="36" fillId="17" borderId="0" xfId="0" applyNumberFormat="1" applyFont="1" applyFill="1" applyAlignment="1" applyProtection="1">
      <alignment horizontal="left"/>
    </xf>
    <xf numFmtId="49" fontId="34" fillId="0" borderId="0" xfId="0" applyNumberFormat="1" applyFont="1" applyAlignment="1" applyProtection="1">
      <alignment horizontal="left"/>
    </xf>
    <xf numFmtId="49" fontId="34" fillId="17" borderId="0" xfId="0" applyNumberFormat="1" applyFont="1" applyFill="1" applyAlignment="1" applyProtection="1">
      <alignment horizontal="left"/>
    </xf>
    <xf numFmtId="49" fontId="36" fillId="17" borderId="0" xfId="0" applyNumberFormat="1" applyFont="1" applyFill="1" applyAlignment="1" applyProtection="1">
      <alignment horizontal="right"/>
    </xf>
    <xf numFmtId="49" fontId="34" fillId="0" borderId="0" xfId="0" applyNumberFormat="1" applyFont="1" applyAlignment="1" applyProtection="1">
      <alignment horizontal="left" vertical="center" wrapText="1"/>
    </xf>
    <xf numFmtId="0" fontId="18" fillId="0" borderId="0" xfId="3" applyFont="1" applyAlignment="1">
      <alignment vertical="center"/>
    </xf>
    <xf numFmtId="49" fontId="36" fillId="0" borderId="0" xfId="0" applyNumberFormat="1" applyFont="1" applyAlignment="1" applyProtection="1">
      <alignment horizontal="left" vertical="center"/>
    </xf>
    <xf numFmtId="49" fontId="36" fillId="0" borderId="0" xfId="0" applyNumberFormat="1" applyFont="1" applyAlignment="1" applyProtection="1">
      <alignment horizontal="left" vertical="center" wrapText="1"/>
    </xf>
    <xf numFmtId="0" fontId="36" fillId="0" borderId="0" xfId="0" applyFont="1" applyAlignment="1">
      <alignment horizontal="left" wrapText="1"/>
    </xf>
    <xf numFmtId="0" fontId="36" fillId="0" borderId="0" xfId="0" applyFont="1" applyFill="1" applyBorder="1" applyAlignment="1">
      <alignment vertical="center" wrapText="1"/>
    </xf>
    <xf numFmtId="0" fontId="18" fillId="0" borderId="0" xfId="3" applyFont="1" applyAlignment="1">
      <alignment vertical="top" wrapText="1"/>
    </xf>
    <xf numFmtId="0" fontId="64" fillId="0" borderId="0" xfId="0" applyFont="1">
      <alignment vertical="center"/>
    </xf>
    <xf numFmtId="0" fontId="70" fillId="0" borderId="0" xfId="0" applyFont="1" applyAlignment="1">
      <alignment horizontal="center" vertical="center"/>
    </xf>
    <xf numFmtId="14" fontId="64" fillId="0" borderId="0" xfId="0" applyNumberFormat="1" applyFont="1" applyAlignment="1">
      <alignment horizontal="center" vertical="center"/>
    </xf>
    <xf numFmtId="0" fontId="64" fillId="0" borderId="0" xfId="0" applyFont="1" applyAlignment="1">
      <alignment horizontal="center" vertical="center"/>
    </xf>
    <xf numFmtId="0" fontId="70" fillId="0" borderId="0" xfId="0" applyFont="1">
      <alignment vertical="center"/>
    </xf>
    <xf numFmtId="0" fontId="70" fillId="0" borderId="0" xfId="0" applyFont="1" applyAlignment="1">
      <alignment vertical="center" wrapText="1"/>
    </xf>
    <xf numFmtId="14" fontId="70" fillId="0" borderId="0" xfId="0" applyNumberFormat="1" applyFont="1" applyAlignment="1">
      <alignment horizontal="center" vertical="center"/>
    </xf>
    <xf numFmtId="0" fontId="36" fillId="17" borderId="11" xfId="0" applyNumberFormat="1" applyFont="1" applyFill="1" applyBorder="1" applyAlignment="1" applyProtection="1">
      <alignment horizontal="center" vertical="center"/>
    </xf>
    <xf numFmtId="0" fontId="36" fillId="17" borderId="0" xfId="0" applyNumberFormat="1" applyFont="1" applyFill="1" applyBorder="1" applyAlignment="1" applyProtection="1">
      <alignment horizontal="center" vertical="center"/>
    </xf>
    <xf numFmtId="0" fontId="36" fillId="17" borderId="12" xfId="0" applyNumberFormat="1" applyFont="1" applyFill="1" applyBorder="1" applyAlignment="1" applyProtection="1">
      <alignment horizontal="center" vertical="center"/>
    </xf>
    <xf numFmtId="0" fontId="36" fillId="0" borderId="1" xfId="0" applyFont="1" applyBorder="1" applyAlignment="1">
      <alignment vertical="center"/>
    </xf>
    <xf numFmtId="0" fontId="36" fillId="0" borderId="2" xfId="0" applyFont="1" applyBorder="1" applyAlignment="1">
      <alignment vertical="center"/>
    </xf>
    <xf numFmtId="0" fontId="36" fillId="0" borderId="3" xfId="0" applyFont="1" applyBorder="1" applyAlignment="1">
      <alignment vertical="center"/>
    </xf>
    <xf numFmtId="0" fontId="36" fillId="0" borderId="9" xfId="0" applyFont="1" applyBorder="1" applyAlignment="1">
      <alignment vertical="center"/>
    </xf>
    <xf numFmtId="0" fontId="36" fillId="0" borderId="10" xfId="0" applyFont="1" applyBorder="1" applyAlignment="1">
      <alignment vertical="center"/>
    </xf>
    <xf numFmtId="0" fontId="36" fillId="17" borderId="11" xfId="0" applyNumberFormat="1" applyFont="1" applyFill="1" applyBorder="1" applyAlignment="1" applyProtection="1">
      <alignment horizontal="left" vertical="top"/>
    </xf>
    <xf numFmtId="0" fontId="36" fillId="17" borderId="0" xfId="0" applyNumberFormat="1" applyFont="1" applyFill="1" applyBorder="1" applyAlignment="1" applyProtection="1">
      <alignment horizontal="left" vertical="top"/>
    </xf>
    <xf numFmtId="0" fontId="36" fillId="17" borderId="12" xfId="0" applyNumberFormat="1" applyFont="1" applyFill="1" applyBorder="1" applyAlignment="1" applyProtection="1">
      <alignment horizontal="left" vertical="top"/>
    </xf>
    <xf numFmtId="0" fontId="36" fillId="0" borderId="11" xfId="0" applyNumberFormat="1" applyFont="1" applyBorder="1" applyAlignment="1">
      <alignment horizontal="left" vertical="top"/>
    </xf>
    <xf numFmtId="0" fontId="36" fillId="0" borderId="0" xfId="0" applyNumberFormat="1" applyFont="1" applyBorder="1" applyAlignment="1">
      <alignment horizontal="left" vertical="top"/>
    </xf>
    <xf numFmtId="0" fontId="36" fillId="0" borderId="12" xfId="0" applyNumberFormat="1" applyFont="1" applyBorder="1" applyAlignment="1">
      <alignment horizontal="left" vertical="top"/>
    </xf>
    <xf numFmtId="0" fontId="36" fillId="0" borderId="8" xfId="0" applyNumberFormat="1" applyFont="1" applyBorder="1" applyAlignment="1">
      <alignment horizontal="left" vertical="top"/>
    </xf>
    <xf numFmtId="0" fontId="36" fillId="0" borderId="9" xfId="0" applyNumberFormat="1" applyFont="1" applyBorder="1" applyAlignment="1">
      <alignment horizontal="left" vertical="top"/>
    </xf>
    <xf numFmtId="0" fontId="36" fillId="0" borderId="10" xfId="0" applyNumberFormat="1" applyFont="1" applyBorder="1" applyAlignment="1">
      <alignment horizontal="left" vertical="top"/>
    </xf>
    <xf numFmtId="0" fontId="36" fillId="17" borderId="8" xfId="0" applyNumberFormat="1" applyFont="1" applyFill="1" applyBorder="1" applyAlignment="1" applyProtection="1">
      <alignment horizontal="center" vertical="center"/>
    </xf>
    <xf numFmtId="0" fontId="36" fillId="17" borderId="9" xfId="0" applyNumberFormat="1" applyFont="1" applyFill="1" applyBorder="1" applyAlignment="1" applyProtection="1">
      <alignment horizontal="center" vertical="center"/>
    </xf>
    <xf numFmtId="0" fontId="36" fillId="17" borderId="10" xfId="0" applyNumberFormat="1" applyFont="1" applyFill="1" applyBorder="1" applyAlignment="1" applyProtection="1">
      <alignment horizontal="center" vertical="center"/>
    </xf>
    <xf numFmtId="0" fontId="46" fillId="0" borderId="4" xfId="0" applyFont="1" applyFill="1" applyBorder="1" applyAlignment="1">
      <alignment horizontal="left" vertical="center" shrinkToFit="1"/>
    </xf>
    <xf numFmtId="0" fontId="46" fillId="0" borderId="4" xfId="0" applyFont="1" applyFill="1" applyBorder="1" applyAlignment="1">
      <alignment vertical="center" shrinkToFit="1"/>
    </xf>
    <xf numFmtId="0" fontId="14" fillId="0" borderId="3" xfId="0" applyFont="1" applyBorder="1">
      <alignment vertical="center"/>
    </xf>
    <xf numFmtId="0" fontId="14" fillId="0" borderId="0" xfId="0" applyFont="1" applyBorder="1" applyAlignment="1">
      <alignment vertical="center" wrapText="1"/>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42" fillId="0" borderId="0" xfId="0" applyFont="1" applyFill="1" applyBorder="1" applyAlignment="1">
      <alignment vertical="center" wrapText="1"/>
    </xf>
    <xf numFmtId="0" fontId="14" fillId="0" borderId="58" xfId="0" applyFont="1" applyBorder="1" applyAlignment="1">
      <alignment vertical="center" wrapText="1"/>
    </xf>
    <xf numFmtId="0" fontId="14" fillId="0" borderId="0" xfId="0" applyFont="1" applyBorder="1" applyAlignment="1">
      <alignment vertical="center"/>
    </xf>
    <xf numFmtId="0" fontId="45" fillId="0" borderId="13" xfId="0" applyFont="1" applyBorder="1" applyAlignment="1">
      <alignment horizontal="left" vertical="top" wrapText="1"/>
    </xf>
    <xf numFmtId="0" fontId="45" fillId="23" borderId="0" xfId="0" applyFont="1" applyFill="1" applyBorder="1">
      <alignment vertical="center"/>
    </xf>
    <xf numFmtId="0" fontId="45" fillId="23" borderId="15" xfId="0" applyFont="1" applyFill="1" applyBorder="1">
      <alignment vertical="center"/>
    </xf>
    <xf numFmtId="0" fontId="45" fillId="23" borderId="14" xfId="0" applyFont="1" applyFill="1" applyBorder="1">
      <alignment vertical="center"/>
    </xf>
    <xf numFmtId="0" fontId="45" fillId="23" borderId="6" xfId="0" applyFont="1" applyFill="1" applyBorder="1">
      <alignment vertical="center"/>
    </xf>
    <xf numFmtId="0" fontId="45" fillId="23" borderId="13" xfId="0" applyFont="1" applyFill="1" applyBorder="1">
      <alignment vertical="center"/>
    </xf>
    <xf numFmtId="0" fontId="45" fillId="23" borderId="9" xfId="0" applyFont="1" applyFill="1" applyBorder="1">
      <alignment vertical="center"/>
    </xf>
    <xf numFmtId="0" fontId="14" fillId="0" borderId="17" xfId="0" applyFont="1" applyBorder="1" applyAlignment="1">
      <alignment horizontal="center" vertical="center" shrinkToFit="1"/>
    </xf>
    <xf numFmtId="0" fontId="43" fillId="0" borderId="0" xfId="0" applyFont="1">
      <alignment vertical="center"/>
    </xf>
    <xf numFmtId="0" fontId="4" fillId="0" borderId="0" xfId="0" applyFont="1" applyBorder="1" applyAlignment="1">
      <alignment vertical="center"/>
    </xf>
    <xf numFmtId="0" fontId="70" fillId="22" borderId="59" xfId="0" applyFont="1" applyFill="1" applyBorder="1" applyAlignment="1">
      <alignment horizontal="center" vertical="center"/>
    </xf>
    <xf numFmtId="14" fontId="70" fillId="22" borderId="59" xfId="0" applyNumberFormat="1" applyFont="1" applyFill="1" applyBorder="1" applyAlignment="1">
      <alignment horizontal="left" vertical="center"/>
    </xf>
    <xf numFmtId="0" fontId="70" fillId="22" borderId="59" xfId="0" applyFont="1" applyFill="1" applyBorder="1" applyAlignment="1">
      <alignment horizontal="left" vertical="center"/>
    </xf>
    <xf numFmtId="0" fontId="70" fillId="22" borderId="59" xfId="0" applyFont="1" applyFill="1" applyBorder="1" applyAlignment="1">
      <alignment horizontal="left" vertical="center" wrapText="1"/>
    </xf>
    <xf numFmtId="0" fontId="70" fillId="0" borderId="59" xfId="0" applyFont="1" applyBorder="1" applyAlignment="1">
      <alignment horizontal="center" vertical="center"/>
    </xf>
    <xf numFmtId="14" fontId="70" fillId="0" borderId="59" xfId="0" applyNumberFormat="1" applyFont="1" applyBorder="1" applyAlignment="1">
      <alignment horizontal="center" vertical="center"/>
    </xf>
    <xf numFmtId="0" fontId="70" fillId="0" borderId="59" xfId="0" applyFont="1" applyBorder="1">
      <alignment vertical="center"/>
    </xf>
    <xf numFmtId="0" fontId="70" fillId="0" borderId="59" xfId="0" applyFont="1" applyBorder="1" applyAlignment="1">
      <alignment vertical="center" wrapText="1"/>
    </xf>
    <xf numFmtId="0" fontId="57" fillId="15" borderId="31" xfId="4" applyFont="1" applyFill="1" applyBorder="1" applyAlignment="1" applyProtection="1">
      <alignment horizontal="center" vertical="center"/>
    </xf>
    <xf numFmtId="0" fontId="57" fillId="15" borderId="28" xfId="4" applyFont="1" applyFill="1" applyBorder="1" applyAlignment="1" applyProtection="1">
      <alignment horizontal="center" vertical="center"/>
    </xf>
    <xf numFmtId="0" fontId="57" fillId="15" borderId="32" xfId="4" applyFont="1" applyFill="1" applyBorder="1" applyAlignment="1" applyProtection="1">
      <alignment horizontal="center" vertical="center"/>
    </xf>
    <xf numFmtId="0" fontId="57" fillId="15" borderId="33" xfId="4" applyFont="1" applyFill="1" applyBorder="1" applyAlignment="1" applyProtection="1">
      <alignment horizontal="center" vertical="center"/>
    </xf>
    <xf numFmtId="0" fontId="57" fillId="15" borderId="34" xfId="4" applyFont="1" applyFill="1" applyBorder="1" applyAlignment="1" applyProtection="1">
      <alignment horizontal="center" vertical="center"/>
    </xf>
    <xf numFmtId="0" fontId="57" fillId="15" borderId="35" xfId="4" applyFont="1" applyFill="1" applyBorder="1" applyAlignment="1" applyProtection="1">
      <alignment horizontal="center" vertical="center"/>
    </xf>
    <xf numFmtId="0" fontId="0" fillId="0" borderId="0" xfId="4" applyFont="1" applyFill="1" applyBorder="1" applyAlignment="1" applyProtection="1">
      <alignment horizontal="left" vertical="top" wrapText="1"/>
    </xf>
    <xf numFmtId="0" fontId="4" fillId="0" borderId="0" xfId="4" applyFont="1" applyFill="1" applyBorder="1" applyAlignment="1" applyProtection="1">
      <alignment horizontal="left" vertical="top" wrapText="1"/>
    </xf>
    <xf numFmtId="0" fontId="34" fillId="21" borderId="16" xfId="5" applyFont="1" applyFill="1" applyBorder="1" applyAlignment="1">
      <alignment horizontal="center" vertical="center"/>
    </xf>
    <xf numFmtId="0" fontId="34" fillId="21" borderId="36" xfId="5" applyFont="1" applyFill="1" applyBorder="1" applyAlignment="1">
      <alignment horizontal="center" vertical="center"/>
    </xf>
    <xf numFmtId="0" fontId="34" fillId="21" borderId="19" xfId="5" applyFont="1" applyFill="1" applyBorder="1" applyAlignment="1">
      <alignment horizontal="center" vertical="center"/>
    </xf>
    <xf numFmtId="0" fontId="61" fillId="0" borderId="37" xfId="5" applyFont="1" applyFill="1" applyBorder="1" applyAlignment="1">
      <alignment horizontal="center" vertical="center" wrapText="1"/>
    </xf>
    <xf numFmtId="0" fontId="61" fillId="0" borderId="4" xfId="5" applyFont="1" applyFill="1" applyBorder="1" applyAlignment="1">
      <alignment horizontal="center" vertical="center" wrapText="1"/>
    </xf>
    <xf numFmtId="0" fontId="60" fillId="0" borderId="4" xfId="5" applyFont="1" applyFill="1" applyBorder="1" applyAlignment="1">
      <alignment horizontal="center" vertical="center" wrapText="1"/>
    </xf>
    <xf numFmtId="0" fontId="60" fillId="0" borderId="38" xfId="5" applyFont="1" applyFill="1" applyBorder="1" applyAlignment="1">
      <alignment horizontal="center" vertical="center" wrapText="1"/>
    </xf>
    <xf numFmtId="0" fontId="61" fillId="0" borderId="39" xfId="0" applyFont="1" applyBorder="1" applyAlignment="1">
      <alignment horizontal="center" vertical="center" wrapText="1" readingOrder="1"/>
    </xf>
    <xf numFmtId="0" fontId="61" fillId="0" borderId="40" xfId="0" applyFont="1" applyBorder="1" applyAlignment="1">
      <alignment horizontal="center" vertical="center" wrapText="1" readingOrder="1"/>
    </xf>
    <xf numFmtId="0" fontId="61" fillId="0" borderId="45" xfId="0" applyFont="1" applyBorder="1" applyAlignment="1">
      <alignment horizontal="center" vertical="center" wrapText="1" readingOrder="1"/>
    </xf>
    <xf numFmtId="0" fontId="61" fillId="0" borderId="38" xfId="5" applyFont="1" applyFill="1" applyBorder="1" applyAlignment="1">
      <alignment horizontal="center" vertical="center" wrapText="1"/>
    </xf>
    <xf numFmtId="0" fontId="61" fillId="0" borderId="39" xfId="5" applyFont="1" applyFill="1" applyBorder="1" applyAlignment="1">
      <alignment horizontal="center" vertical="center" wrapText="1"/>
    </xf>
    <xf numFmtId="0" fontId="61" fillId="0" borderId="40" xfId="5" applyFont="1" applyFill="1" applyBorder="1" applyAlignment="1">
      <alignment horizontal="center" vertical="center" wrapText="1"/>
    </xf>
    <xf numFmtId="0" fontId="61" fillId="0" borderId="41" xfId="5" applyFont="1" applyFill="1" applyBorder="1" applyAlignment="1">
      <alignment horizontal="center" vertical="center" wrapText="1"/>
    </xf>
    <xf numFmtId="0" fontId="61" fillId="0" borderId="34" xfId="5" applyFont="1" applyFill="1" applyBorder="1" applyAlignment="1">
      <alignment horizontal="center" vertical="center" wrapText="1"/>
    </xf>
    <xf numFmtId="0" fontId="61" fillId="0" borderId="35" xfId="5" applyFont="1" applyFill="1" applyBorder="1" applyAlignment="1">
      <alignment horizontal="center" vertical="center" wrapText="1"/>
    </xf>
    <xf numFmtId="0" fontId="4" fillId="0" borderId="34" xfId="5" applyFont="1" applyBorder="1" applyAlignment="1">
      <alignment horizontal="left" vertical="center" wrapText="1"/>
    </xf>
    <xf numFmtId="0" fontId="34" fillId="21" borderId="42" xfId="5" applyFont="1" applyFill="1" applyBorder="1" applyAlignment="1">
      <alignment horizontal="center" vertical="center"/>
    </xf>
    <xf numFmtId="0" fontId="34" fillId="21" borderId="43" xfId="5" applyFont="1" applyFill="1" applyBorder="1" applyAlignment="1">
      <alignment horizontal="center" vertical="center"/>
    </xf>
    <xf numFmtId="0" fontId="34" fillId="21" borderId="44" xfId="5" applyFont="1" applyFill="1" applyBorder="1" applyAlignment="1">
      <alignment horizontal="center" vertical="center"/>
    </xf>
    <xf numFmtId="0" fontId="61" fillId="0" borderId="37" xfId="0" applyFont="1" applyBorder="1" applyAlignment="1">
      <alignment horizontal="center" vertical="center" wrapText="1" readingOrder="1"/>
    </xf>
    <xf numFmtId="0" fontId="61" fillId="0" borderId="4" xfId="0" applyFont="1" applyBorder="1" applyAlignment="1">
      <alignment horizontal="center" vertical="center" wrapText="1" readingOrder="1"/>
    </xf>
    <xf numFmtId="0" fontId="61" fillId="0" borderId="38" xfId="0" applyFont="1" applyBorder="1" applyAlignment="1">
      <alignment horizontal="center" vertical="center" wrapText="1" readingOrder="1"/>
    </xf>
    <xf numFmtId="0" fontId="36" fillId="0" borderId="1" xfId="5" applyFont="1" applyBorder="1" applyAlignment="1">
      <alignment horizontal="center" vertical="center"/>
    </xf>
    <xf numFmtId="0" fontId="36" fillId="0" borderId="2" xfId="5" applyFont="1" applyBorder="1" applyAlignment="1">
      <alignment horizontal="center" vertical="center"/>
    </xf>
    <xf numFmtId="0" fontId="36" fillId="0" borderId="53" xfId="5" applyFont="1" applyBorder="1" applyAlignment="1">
      <alignment horizontal="center" vertical="center"/>
    </xf>
    <xf numFmtId="0" fontId="4" fillId="0" borderId="0" xfId="5" applyFont="1" applyAlignment="1">
      <alignment horizontal="left" vertical="center" wrapText="1"/>
    </xf>
    <xf numFmtId="0" fontId="36" fillId="0" borderId="46" xfId="5" applyFont="1" applyBorder="1" applyAlignment="1">
      <alignment horizontal="center" vertical="center"/>
    </xf>
    <xf numFmtId="0" fontId="36" fillId="0" borderId="47" xfId="5" applyFont="1" applyBorder="1" applyAlignment="1">
      <alignment horizontal="center" vertical="center"/>
    </xf>
    <xf numFmtId="0" fontId="36" fillId="0" borderId="51" xfId="5" applyFont="1" applyBorder="1" applyAlignment="1">
      <alignment horizontal="center" vertical="center"/>
    </xf>
    <xf numFmtId="0" fontId="36" fillId="0" borderId="52" xfId="5" applyFont="1" applyBorder="1" applyAlignment="1">
      <alignment horizontal="center" vertical="center"/>
    </xf>
    <xf numFmtId="0" fontId="36" fillId="21" borderId="48" xfId="5" applyFont="1" applyFill="1" applyBorder="1" applyAlignment="1">
      <alignment horizontal="center" vertical="center"/>
    </xf>
    <xf numFmtId="0" fontId="36" fillId="21" borderId="49" xfId="5" applyFont="1" applyFill="1" applyBorder="1" applyAlignment="1">
      <alignment horizontal="center" vertical="center"/>
    </xf>
    <xf numFmtId="0" fontId="36" fillId="21" borderId="50" xfId="5" applyFont="1" applyFill="1" applyBorder="1" applyAlignment="1">
      <alignment horizontal="center" vertical="center"/>
    </xf>
    <xf numFmtId="0" fontId="36" fillId="21" borderId="1" xfId="5" applyFont="1" applyFill="1" applyBorder="1" applyAlignment="1">
      <alignment horizontal="center" vertical="center"/>
    </xf>
    <xf numFmtId="0" fontId="36" fillId="21" borderId="2" xfId="5" applyFont="1" applyFill="1" applyBorder="1" applyAlignment="1">
      <alignment horizontal="center" vertical="center"/>
    </xf>
    <xf numFmtId="0" fontId="36" fillId="21" borderId="3" xfId="5" applyFont="1" applyFill="1" applyBorder="1" applyAlignment="1">
      <alignment horizontal="center" vertical="center"/>
    </xf>
    <xf numFmtId="0" fontId="36" fillId="21" borderId="53" xfId="5" applyFont="1" applyFill="1" applyBorder="1" applyAlignment="1">
      <alignment horizontal="center" vertical="center"/>
    </xf>
    <xf numFmtId="0" fontId="36" fillId="4" borderId="4" xfId="5" applyFont="1" applyFill="1" applyBorder="1" applyAlignment="1">
      <alignment horizontal="center" vertical="center"/>
    </xf>
    <xf numFmtId="0" fontId="36" fillId="0" borderId="3" xfId="5" applyFont="1" applyBorder="1" applyAlignment="1">
      <alignment horizontal="center" vertical="center"/>
    </xf>
    <xf numFmtId="0" fontId="36" fillId="0" borderId="54" xfId="5" applyFont="1" applyBorder="1" applyAlignment="1">
      <alignment horizontal="center" vertical="center"/>
    </xf>
    <xf numFmtId="0" fontId="36" fillId="0" borderId="55" xfId="5" applyFont="1" applyBorder="1" applyAlignment="1">
      <alignment horizontal="center" vertical="center"/>
    </xf>
    <xf numFmtId="0" fontId="36" fillId="0" borderId="57" xfId="5" applyFont="1" applyBorder="1" applyAlignment="1">
      <alignment horizontal="center" vertical="center"/>
    </xf>
    <xf numFmtId="0" fontId="36" fillId="4" borderId="42" xfId="5" applyFont="1" applyFill="1" applyBorder="1" applyAlignment="1">
      <alignment horizontal="center" vertical="center" wrapText="1"/>
    </xf>
    <xf numFmtId="0" fontId="36" fillId="4" borderId="43" xfId="5" applyFont="1" applyFill="1" applyBorder="1" applyAlignment="1">
      <alignment horizontal="center" vertical="center" wrapText="1"/>
    </xf>
    <xf numFmtId="0" fontId="36" fillId="4" borderId="43" xfId="5" applyFont="1" applyFill="1" applyBorder="1" applyAlignment="1">
      <alignment horizontal="center" vertical="center"/>
    </xf>
    <xf numFmtId="0" fontId="36" fillId="4" borderId="44" xfId="5" applyFont="1" applyFill="1" applyBorder="1" applyAlignment="1">
      <alignment horizontal="center" vertical="center"/>
    </xf>
    <xf numFmtId="0" fontId="36" fillId="4" borderId="37" xfId="5" applyFont="1" applyFill="1" applyBorder="1" applyAlignment="1">
      <alignment horizontal="center" vertical="center" wrapText="1"/>
    </xf>
    <xf numFmtId="0" fontId="36" fillId="4" borderId="4" xfId="5" applyFont="1" applyFill="1" applyBorder="1" applyAlignment="1">
      <alignment horizontal="center" vertical="center" wrapText="1"/>
    </xf>
    <xf numFmtId="0" fontId="36" fillId="4" borderId="39" xfId="5" applyFont="1" applyFill="1" applyBorder="1" applyAlignment="1">
      <alignment horizontal="center" vertical="center" wrapText="1"/>
    </xf>
    <xf numFmtId="0" fontId="36" fillId="4" borderId="40" xfId="5" applyFont="1" applyFill="1" applyBorder="1" applyAlignment="1">
      <alignment horizontal="center" vertical="center" wrapText="1"/>
    </xf>
    <xf numFmtId="0" fontId="36" fillId="4" borderId="54" xfId="5" applyFont="1" applyFill="1" applyBorder="1" applyAlignment="1">
      <alignment horizontal="center" vertical="center"/>
    </xf>
    <xf numFmtId="0" fontId="36" fillId="4" borderId="55" xfId="5" applyFont="1" applyFill="1" applyBorder="1" applyAlignment="1">
      <alignment horizontal="center" vertical="center"/>
    </xf>
    <xf numFmtId="0" fontId="36" fillId="4" borderId="56" xfId="5" applyFont="1" applyFill="1" applyBorder="1" applyAlignment="1">
      <alignment horizontal="center" vertical="center"/>
    </xf>
    <xf numFmtId="0" fontId="36" fillId="0" borderId="56" xfId="5" applyFont="1" applyBorder="1" applyAlignment="1">
      <alignment horizontal="center" vertical="center"/>
    </xf>
    <xf numFmtId="0" fontId="36" fillId="0" borderId="37" xfId="5" applyFont="1" applyBorder="1" applyAlignment="1">
      <alignment horizontal="center" vertical="center" wrapText="1"/>
    </xf>
    <xf numFmtId="0" fontId="36" fillId="0" borderId="4" xfId="5" applyFont="1" applyBorder="1" applyAlignment="1">
      <alignment horizontal="center" vertical="center" wrapText="1"/>
    </xf>
    <xf numFmtId="0" fontId="36" fillId="0" borderId="4" xfId="5" applyFont="1" applyBorder="1" applyAlignment="1">
      <alignment horizontal="center" vertical="center"/>
    </xf>
    <xf numFmtId="0" fontId="36" fillId="0" borderId="38" xfId="5" applyFont="1" applyBorder="1" applyAlignment="1">
      <alignment horizontal="center" vertical="center"/>
    </xf>
    <xf numFmtId="0" fontId="36" fillId="0" borderId="39" xfId="5" applyFont="1" applyBorder="1" applyAlignment="1">
      <alignment horizontal="center" vertical="center" wrapText="1"/>
    </xf>
    <xf numFmtId="0" fontId="36" fillId="0" borderId="40" xfId="5" applyFont="1" applyBorder="1" applyAlignment="1">
      <alignment horizontal="center" vertical="center"/>
    </xf>
    <xf numFmtId="0" fontId="36" fillId="0" borderId="45" xfId="5" applyFont="1" applyBorder="1" applyAlignment="1">
      <alignment horizontal="center" vertical="center"/>
    </xf>
    <xf numFmtId="0" fontId="36" fillId="0" borderId="0" xfId="0" applyFont="1" applyAlignment="1">
      <alignment horizontal="left" wrapText="1"/>
    </xf>
    <xf numFmtId="0" fontId="36" fillId="0" borderId="0" xfId="0" applyFont="1" applyFill="1" applyBorder="1" applyAlignment="1">
      <alignment vertical="center" wrapText="1"/>
    </xf>
    <xf numFmtId="0" fontId="18" fillId="0" borderId="0" xfId="3" applyFont="1" applyAlignment="1">
      <alignment vertical="top" wrapText="1"/>
    </xf>
    <xf numFmtId="49" fontId="36" fillId="17" borderId="2" xfId="0" applyNumberFormat="1" applyFont="1" applyFill="1" applyBorder="1" applyAlignment="1" applyProtection="1">
      <alignment horizontal="left" vertical="center"/>
    </xf>
    <xf numFmtId="49" fontId="36" fillId="17" borderId="3" xfId="0" applyNumberFormat="1" applyFont="1" applyFill="1" applyBorder="1" applyAlignment="1" applyProtection="1">
      <alignment horizontal="left" vertical="center"/>
    </xf>
    <xf numFmtId="0" fontId="36" fillId="0" borderId="5" xfId="0" applyNumberFormat="1" applyFont="1" applyBorder="1" applyAlignment="1">
      <alignment horizontal="left" vertical="center"/>
    </xf>
    <xf numFmtId="0" fontId="36" fillId="0" borderId="6" xfId="0" applyNumberFormat="1" applyFont="1" applyBorder="1" applyAlignment="1">
      <alignment horizontal="left" vertical="center"/>
    </xf>
    <xf numFmtId="0" fontId="36" fillId="0" borderId="7" xfId="0" applyNumberFormat="1" applyFont="1" applyBorder="1" applyAlignment="1">
      <alignment horizontal="left" vertical="center"/>
    </xf>
    <xf numFmtId="0" fontId="36" fillId="17" borderId="5" xfId="0" applyNumberFormat="1" applyFont="1" applyFill="1" applyBorder="1" applyAlignment="1" applyProtection="1">
      <alignment horizontal="left" vertical="center"/>
    </xf>
    <xf numFmtId="0" fontId="36" fillId="17" borderId="6" xfId="0" applyNumberFormat="1" applyFont="1" applyFill="1" applyBorder="1" applyAlignment="1" applyProtection="1">
      <alignment horizontal="left" vertical="center"/>
    </xf>
    <xf numFmtId="0" fontId="36" fillId="17" borderId="7" xfId="0" applyNumberFormat="1" applyFont="1" applyFill="1" applyBorder="1" applyAlignment="1" applyProtection="1">
      <alignment horizontal="left" vertical="center"/>
    </xf>
    <xf numFmtId="49" fontId="36" fillId="17" borderId="1" xfId="0" applyNumberFormat="1" applyFont="1" applyFill="1" applyBorder="1" applyAlignment="1" applyProtection="1">
      <alignment horizontal="left" vertical="center"/>
    </xf>
    <xf numFmtId="0" fontId="36" fillId="0" borderId="0" xfId="0" applyFont="1" applyAlignment="1"/>
    <xf numFmtId="0" fontId="36" fillId="0" borderId="0" xfId="0" applyFont="1" applyAlignment="1">
      <alignment vertical="center" wrapText="1"/>
    </xf>
    <xf numFmtId="0" fontId="36" fillId="0" borderId="0" xfId="0" applyFont="1" applyAlignment="1">
      <alignment vertical="center"/>
    </xf>
    <xf numFmtId="0" fontId="36" fillId="0" borderId="0" xfId="0" applyFont="1" applyAlignment="1">
      <alignment horizontal="left" vertical="center" wrapText="1"/>
    </xf>
    <xf numFmtId="0" fontId="36" fillId="0" borderId="0" xfId="0" applyFont="1" applyAlignment="1">
      <alignment vertical="top" wrapText="1"/>
    </xf>
    <xf numFmtId="49" fontId="36" fillId="17" borderId="5" xfId="0" applyNumberFormat="1" applyFont="1" applyFill="1" applyBorder="1" applyAlignment="1" applyProtection="1">
      <alignment vertical="center" shrinkToFit="1"/>
    </xf>
    <xf numFmtId="49" fontId="36" fillId="17" borderId="6" xfId="0" applyNumberFormat="1" applyFont="1" applyFill="1" applyBorder="1" applyAlignment="1" applyProtection="1">
      <alignment vertical="center" shrinkToFit="1"/>
    </xf>
    <xf numFmtId="49" fontId="36" fillId="17" borderId="7" xfId="0" applyNumberFormat="1" applyFont="1" applyFill="1" applyBorder="1" applyAlignment="1" applyProtection="1">
      <alignment vertical="center" shrinkToFit="1"/>
    </xf>
    <xf numFmtId="0" fontId="36" fillId="21" borderId="1" xfId="0" applyNumberFormat="1" applyFont="1" applyFill="1" applyBorder="1" applyAlignment="1">
      <alignment horizontal="center" vertical="center"/>
    </xf>
    <xf numFmtId="0" fontId="36" fillId="21" borderId="2" xfId="0" applyNumberFormat="1" applyFont="1" applyFill="1" applyBorder="1" applyAlignment="1">
      <alignment horizontal="center" vertical="center"/>
    </xf>
    <xf numFmtId="0" fontId="36" fillId="0" borderId="2" xfId="0" applyNumberFormat="1" applyFont="1" applyBorder="1" applyAlignment="1">
      <alignment horizontal="center" vertical="center"/>
    </xf>
    <xf numFmtId="0" fontId="36" fillId="0" borderId="3" xfId="0" applyNumberFormat="1" applyFont="1" applyBorder="1" applyAlignment="1">
      <alignment horizontal="center" vertical="center"/>
    </xf>
    <xf numFmtId="0" fontId="36" fillId="6" borderId="1" xfId="0" applyFont="1" applyFill="1" applyBorder="1" applyAlignment="1">
      <alignment horizontal="center" vertical="center"/>
    </xf>
    <xf numFmtId="0" fontId="36" fillId="6" borderId="2" xfId="0" applyFont="1" applyFill="1" applyBorder="1" applyAlignment="1">
      <alignment horizontal="center" vertical="center"/>
    </xf>
    <xf numFmtId="0" fontId="36" fillId="6" borderId="3" xfId="0" applyFont="1" applyFill="1" applyBorder="1" applyAlignment="1">
      <alignment horizontal="center" vertical="center"/>
    </xf>
    <xf numFmtId="0" fontId="36" fillId="0" borderId="1" xfId="0" applyFont="1" applyBorder="1" applyAlignment="1">
      <alignment vertical="center"/>
    </xf>
    <xf numFmtId="0" fontId="36" fillId="0" borderId="2" xfId="0" applyFont="1" applyBorder="1" applyAlignment="1">
      <alignment vertical="center"/>
    </xf>
    <xf numFmtId="0" fontId="36" fillId="0" borderId="3" xfId="0" applyFont="1" applyBorder="1" applyAlignment="1">
      <alignment vertical="center"/>
    </xf>
    <xf numFmtId="0" fontId="30" fillId="0" borderId="5"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6" xfId="7" applyFont="1" applyFill="1" applyBorder="1" applyAlignment="1">
      <alignment horizontal="left" vertical="center" wrapText="1"/>
    </xf>
    <xf numFmtId="0" fontId="30" fillId="0" borderId="1" xfId="7" applyFont="1" applyFill="1" applyBorder="1" applyAlignment="1">
      <alignment horizontal="left" vertical="center" wrapText="1"/>
    </xf>
    <xf numFmtId="0" fontId="30" fillId="0" borderId="2" xfId="7" applyFont="1" applyFill="1" applyBorder="1" applyAlignment="1">
      <alignment horizontal="left" vertical="center" wrapText="1"/>
    </xf>
    <xf numFmtId="0" fontId="30" fillId="0" borderId="3" xfId="7" applyFont="1" applyFill="1" applyBorder="1" applyAlignment="1">
      <alignment horizontal="left" vertical="center" wrapText="1"/>
    </xf>
    <xf numFmtId="0" fontId="30" fillId="0" borderId="1"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5" xfId="7" applyFont="1" applyFill="1" applyBorder="1" applyAlignment="1">
      <alignment horizontal="left" vertical="center" wrapText="1"/>
    </xf>
    <xf numFmtId="0" fontId="30" fillId="0" borderId="7" xfId="7" applyFont="1" applyFill="1" applyBorder="1" applyAlignment="1">
      <alignment horizontal="left" vertical="center" wrapText="1"/>
    </xf>
    <xf numFmtId="0" fontId="57" fillId="17" borderId="9" xfId="0" applyNumberFormat="1" applyFont="1" applyFill="1" applyBorder="1" applyAlignment="1" applyProtection="1">
      <alignment horizontal="center" vertical="center" wrapText="1"/>
    </xf>
    <xf numFmtId="0" fontId="49" fillId="4" borderId="1" xfId="0" applyNumberFormat="1" applyFont="1" applyFill="1" applyBorder="1" applyAlignment="1">
      <alignment horizontal="center" vertical="center"/>
    </xf>
    <xf numFmtId="0" fontId="49" fillId="4" borderId="2" xfId="0" applyNumberFormat="1" applyFont="1" applyFill="1" applyBorder="1" applyAlignment="1">
      <alignment horizontal="center" vertical="center"/>
    </xf>
    <xf numFmtId="0" fontId="49" fillId="4" borderId="3" xfId="0" applyNumberFormat="1" applyFont="1" applyFill="1" applyBorder="1" applyAlignment="1">
      <alignment horizontal="center" vertical="center"/>
    </xf>
    <xf numFmtId="0" fontId="36" fillId="0" borderId="0" xfId="0" applyNumberFormat="1" applyFont="1" applyFill="1" applyBorder="1" applyAlignment="1">
      <alignment horizontal="left" vertical="center" wrapText="1"/>
    </xf>
    <xf numFmtId="0" fontId="30" fillId="21" borderId="1" xfId="6" applyFont="1" applyFill="1" applyBorder="1" applyAlignment="1">
      <alignment horizontal="center" vertical="center"/>
    </xf>
    <xf numFmtId="0" fontId="30" fillId="21" borderId="2" xfId="6" applyFont="1" applyFill="1" applyBorder="1" applyAlignment="1">
      <alignment horizontal="center" vertical="center"/>
    </xf>
    <xf numFmtId="0" fontId="30" fillId="21" borderId="3" xfId="6" applyFont="1" applyFill="1" applyBorder="1" applyAlignment="1">
      <alignment horizontal="center" vertical="center"/>
    </xf>
    <xf numFmtId="0" fontId="30" fillId="21" borderId="1" xfId="0" applyFont="1" applyFill="1" applyBorder="1" applyAlignment="1">
      <alignment horizontal="center" vertical="center" shrinkToFit="1"/>
    </xf>
    <xf numFmtId="0" fontId="30" fillId="21" borderId="2" xfId="0" applyFont="1" applyFill="1" applyBorder="1" applyAlignment="1">
      <alignment horizontal="center" vertical="center" shrinkToFit="1"/>
    </xf>
    <xf numFmtId="0" fontId="30" fillId="21" borderId="3" xfId="0" applyFont="1" applyFill="1" applyBorder="1" applyAlignment="1">
      <alignment horizontal="center" vertical="center" shrinkToFit="1"/>
    </xf>
    <xf numFmtId="0" fontId="30" fillId="21" borderId="1" xfId="0" applyFont="1" applyFill="1" applyBorder="1" applyAlignment="1">
      <alignment horizontal="center" vertical="center"/>
    </xf>
    <xf numFmtId="0" fontId="30" fillId="21" borderId="3" xfId="0" applyFont="1" applyFill="1" applyBorder="1" applyAlignment="1">
      <alignment horizontal="center" vertical="center"/>
    </xf>
    <xf numFmtId="0" fontId="16" fillId="0" borderId="1" xfId="0" applyFont="1" applyBorder="1">
      <alignment vertical="center"/>
    </xf>
    <xf numFmtId="0" fontId="16" fillId="0" borderId="2" xfId="0" applyFont="1" applyBorder="1">
      <alignment vertical="center"/>
    </xf>
    <xf numFmtId="0" fontId="16" fillId="0" borderId="3" xfId="0" applyFont="1" applyBorder="1">
      <alignment vertical="center"/>
    </xf>
    <xf numFmtId="49" fontId="27" fillId="4" borderId="1" xfId="2" applyNumberFormat="1" applyFont="1" applyFill="1" applyBorder="1" applyAlignment="1" applyProtection="1">
      <alignment horizontal="left" vertical="center" wrapText="1"/>
    </xf>
    <xf numFmtId="49" fontId="27" fillId="4" borderId="2" xfId="2" applyNumberFormat="1" applyFont="1" applyFill="1" applyBorder="1" applyAlignment="1" applyProtection="1">
      <alignment horizontal="left" vertical="center" wrapText="1"/>
    </xf>
    <xf numFmtId="49" fontId="27" fillId="4" borderId="3" xfId="2" applyNumberFormat="1" applyFont="1" applyFill="1" applyBorder="1" applyAlignment="1" applyProtection="1">
      <alignment horizontal="left" vertical="center" wrapText="1"/>
    </xf>
    <xf numFmtId="49" fontId="19" fillId="0" borderId="1" xfId="0" applyNumberFormat="1" applyFont="1" applyBorder="1" applyAlignment="1" applyProtection="1">
      <alignment vertical="center" wrapText="1"/>
      <protection locked="0"/>
    </xf>
    <xf numFmtId="49" fontId="19" fillId="0" borderId="2" xfId="0" applyNumberFormat="1" applyFont="1" applyBorder="1" applyAlignment="1" applyProtection="1">
      <alignment vertical="center" wrapText="1"/>
      <protection locked="0"/>
    </xf>
    <xf numFmtId="49" fontId="19" fillId="0" borderId="3" xfId="0" applyNumberFormat="1" applyFont="1" applyBorder="1" applyAlignment="1" applyProtection="1">
      <alignment vertical="center" wrapText="1"/>
      <protection locked="0"/>
    </xf>
    <xf numFmtId="0" fontId="23" fillId="2" borderId="5" xfId="0" applyFont="1" applyFill="1" applyBorder="1">
      <alignment vertical="center"/>
    </xf>
    <xf numFmtId="0" fontId="23" fillId="2" borderId="6" xfId="0" applyFont="1" applyFill="1" applyBorder="1">
      <alignment vertical="center"/>
    </xf>
    <xf numFmtId="0" fontId="23" fillId="2" borderId="7" xfId="0" applyFont="1" applyFill="1" applyBorder="1">
      <alignment vertical="center"/>
    </xf>
    <xf numFmtId="0" fontId="23" fillId="2" borderId="11" xfId="0" applyFont="1" applyFill="1" applyBorder="1">
      <alignment vertical="center"/>
    </xf>
    <xf numFmtId="0" fontId="23" fillId="2" borderId="0" xfId="0" applyFont="1" applyFill="1" applyBorder="1">
      <alignment vertical="center"/>
    </xf>
    <xf numFmtId="0" fontId="23" fillId="2" borderId="12" xfId="0" applyFont="1" applyFill="1" applyBorder="1">
      <alignment vertical="center"/>
    </xf>
    <xf numFmtId="0" fontId="23" fillId="2" borderId="8" xfId="0" applyFont="1" applyFill="1" applyBorder="1">
      <alignment vertical="center"/>
    </xf>
    <xf numFmtId="0" fontId="23" fillId="2" borderId="9" xfId="0" applyFont="1" applyFill="1" applyBorder="1">
      <alignment vertical="center"/>
    </xf>
    <xf numFmtId="0" fontId="23" fillId="2" borderId="10" xfId="0" applyFont="1" applyFill="1" applyBorder="1">
      <alignment vertical="center"/>
    </xf>
    <xf numFmtId="49" fontId="5" fillId="4" borderId="1" xfId="2" applyNumberFormat="1" applyFont="1" applyFill="1" applyBorder="1" applyAlignment="1" applyProtection="1">
      <alignment horizontal="left" vertical="center" wrapText="1"/>
    </xf>
    <xf numFmtId="49" fontId="5" fillId="4" borderId="2" xfId="2" applyNumberFormat="1" applyFont="1" applyFill="1" applyBorder="1" applyAlignment="1" applyProtection="1">
      <alignment horizontal="left" vertical="center" wrapText="1"/>
    </xf>
    <xf numFmtId="49" fontId="5" fillId="4" borderId="3" xfId="2" applyNumberFormat="1" applyFont="1" applyFill="1" applyBorder="1" applyAlignment="1" applyProtection="1">
      <alignment horizontal="left" vertic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49" fontId="11" fillId="0" borderId="1" xfId="0" applyNumberFormat="1" applyFont="1" applyBorder="1" applyAlignment="1" applyProtection="1">
      <alignment vertical="center" wrapText="1"/>
      <protection locked="0"/>
    </xf>
    <xf numFmtId="49" fontId="11" fillId="0" borderId="2" xfId="0" applyNumberFormat="1" applyFont="1" applyBorder="1" applyAlignment="1" applyProtection="1">
      <alignment vertical="center" wrapText="1"/>
      <protection locked="0"/>
    </xf>
    <xf numFmtId="49" fontId="11" fillId="0" borderId="3" xfId="0" applyNumberFormat="1" applyFont="1" applyBorder="1" applyAlignment="1" applyProtection="1">
      <alignment vertical="center" wrapText="1"/>
      <protection locked="0"/>
    </xf>
    <xf numFmtId="0" fontId="25" fillId="2" borderId="1" xfId="0" applyFont="1" applyFill="1" applyBorder="1">
      <alignment vertical="center"/>
    </xf>
    <xf numFmtId="0" fontId="25" fillId="2" borderId="2" xfId="0" applyFont="1" applyFill="1" applyBorder="1">
      <alignment vertical="center"/>
    </xf>
    <xf numFmtId="0" fontId="25" fillId="2" borderId="3" xfId="0" applyFont="1" applyFill="1" applyBorder="1">
      <alignment vertical="center"/>
    </xf>
    <xf numFmtId="0" fontId="23" fillId="2" borderId="5" xfId="0" applyFont="1" applyFill="1" applyBorder="1" applyAlignment="1">
      <alignment vertical="center" textRotation="255"/>
    </xf>
    <xf numFmtId="0" fontId="23" fillId="2" borderId="7" xfId="0" applyFont="1" applyFill="1" applyBorder="1" applyAlignment="1">
      <alignment vertical="center" textRotation="255"/>
    </xf>
    <xf numFmtId="0" fontId="23" fillId="2" borderId="11" xfId="0" applyFont="1" applyFill="1" applyBorder="1" applyAlignment="1">
      <alignment vertical="center" textRotation="255"/>
    </xf>
    <xf numFmtId="0" fontId="23" fillId="2" borderId="12" xfId="0" applyFont="1" applyFill="1" applyBorder="1" applyAlignment="1">
      <alignment vertical="center" textRotation="255"/>
    </xf>
    <xf numFmtId="0" fontId="23" fillId="2" borderId="8" xfId="0" applyFont="1" applyFill="1" applyBorder="1" applyAlignment="1">
      <alignment vertical="center" textRotation="255"/>
    </xf>
    <xf numFmtId="0" fontId="23" fillId="2" borderId="10" xfId="0" applyFont="1" applyFill="1" applyBorder="1" applyAlignment="1">
      <alignment vertical="center" textRotation="255"/>
    </xf>
    <xf numFmtId="0" fontId="10" fillId="5" borderId="1" xfId="0" applyFont="1" applyFill="1" applyBorder="1" applyAlignment="1">
      <alignment vertical="center"/>
    </xf>
    <xf numFmtId="0" fontId="10" fillId="5" borderId="2" xfId="0" applyFont="1" applyFill="1" applyBorder="1" applyAlignment="1">
      <alignment vertical="center"/>
    </xf>
    <xf numFmtId="0" fontId="10" fillId="5" borderId="3" xfId="0" applyFont="1" applyFill="1" applyBorder="1" applyAlignment="1">
      <alignment vertical="center"/>
    </xf>
    <xf numFmtId="0" fontId="23" fillId="2" borderId="1" xfId="0" applyFont="1" applyFill="1" applyBorder="1">
      <alignment vertical="center"/>
    </xf>
    <xf numFmtId="0" fontId="23" fillId="2" borderId="2" xfId="0" applyFont="1" applyFill="1" applyBorder="1">
      <alignment vertical="center"/>
    </xf>
    <xf numFmtId="0" fontId="23" fillId="2" borderId="3" xfId="0" applyFont="1" applyFill="1" applyBorder="1">
      <alignment vertical="center"/>
    </xf>
    <xf numFmtId="0" fontId="5" fillId="4" borderId="1" xfId="1" applyFont="1" applyFill="1" applyBorder="1" applyAlignment="1" applyProtection="1">
      <alignment vertical="center" wrapText="1"/>
    </xf>
    <xf numFmtId="0" fontId="5" fillId="4" borderId="2" xfId="1" applyFont="1" applyFill="1" applyBorder="1" applyAlignment="1" applyProtection="1">
      <alignment vertical="center" wrapText="1"/>
    </xf>
    <xf numFmtId="0" fontId="5" fillId="4" borderId="3" xfId="1" applyFont="1" applyFill="1" applyBorder="1" applyAlignment="1" applyProtection="1">
      <alignment vertical="center" wrapText="1"/>
    </xf>
    <xf numFmtId="0" fontId="27" fillId="4" borderId="1" xfId="1" applyFont="1" applyFill="1" applyBorder="1" applyAlignment="1" applyProtection="1">
      <alignment vertical="center" wrapText="1"/>
    </xf>
    <xf numFmtId="0" fontId="27" fillId="4" borderId="2" xfId="1" applyFont="1" applyFill="1" applyBorder="1" applyAlignment="1" applyProtection="1">
      <alignment vertical="center" wrapText="1"/>
    </xf>
    <xf numFmtId="0" fontId="27" fillId="4" borderId="3" xfId="1" applyFont="1" applyFill="1" applyBorder="1" applyAlignment="1" applyProtection="1">
      <alignment vertical="center" wrapText="1"/>
    </xf>
    <xf numFmtId="0" fontId="18" fillId="0" borderId="1" xfId="0" applyFont="1" applyBorder="1">
      <alignment vertical="center"/>
    </xf>
    <xf numFmtId="0" fontId="18" fillId="0" borderId="2" xfId="0" applyFont="1" applyBorder="1">
      <alignment vertical="center"/>
    </xf>
    <xf numFmtId="0" fontId="18" fillId="0" borderId="3" xfId="0" applyFont="1" applyBorder="1">
      <alignment vertical="center"/>
    </xf>
    <xf numFmtId="14" fontId="11" fillId="0" borderId="1" xfId="0" applyNumberFormat="1" applyFont="1" applyBorder="1" applyAlignment="1" applyProtection="1">
      <alignment horizontal="left" vertical="center" wrapText="1"/>
      <protection locked="0"/>
    </xf>
    <xf numFmtId="14" fontId="11" fillId="0" borderId="2" xfId="0" applyNumberFormat="1" applyFont="1" applyBorder="1" applyAlignment="1" applyProtection="1">
      <alignment horizontal="left" vertical="center" wrapText="1"/>
      <protection locked="0"/>
    </xf>
    <xf numFmtId="14" fontId="11" fillId="0" borderId="3" xfId="0" applyNumberFormat="1" applyFont="1" applyBorder="1" applyAlignment="1" applyProtection="1">
      <alignment horizontal="left" vertical="center" wrapText="1"/>
      <protection locked="0"/>
    </xf>
    <xf numFmtId="0" fontId="21" fillId="0" borderId="0" xfId="0" applyFont="1" applyAlignment="1">
      <alignment horizontal="center" vertical="center" wrapText="1"/>
    </xf>
    <xf numFmtId="0" fontId="21" fillId="0" borderId="0" xfId="0" applyFont="1" applyAlignment="1">
      <alignment horizontal="center" vertical="center"/>
    </xf>
    <xf numFmtId="49" fontId="19" fillId="0" borderId="1" xfId="0" applyNumberFormat="1" applyFont="1" applyBorder="1" applyAlignment="1" applyProtection="1">
      <alignment horizontal="left" vertical="center" wrapText="1"/>
      <protection locked="0"/>
    </xf>
    <xf numFmtId="49" fontId="19" fillId="0" borderId="2" xfId="0" applyNumberFormat="1" applyFont="1" applyBorder="1" applyAlignment="1" applyProtection="1">
      <alignment horizontal="left" vertical="center" wrapText="1"/>
      <protection locked="0"/>
    </xf>
    <xf numFmtId="49" fontId="19" fillId="0" borderId="3" xfId="0" applyNumberFormat="1" applyFont="1" applyBorder="1" applyAlignment="1" applyProtection="1">
      <alignment horizontal="left" vertical="center" wrapText="1"/>
      <protection locked="0"/>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8" fillId="5" borderId="1" xfId="0" applyFont="1" applyFill="1" applyBorder="1">
      <alignment vertical="center"/>
    </xf>
    <xf numFmtId="0" fontId="8" fillId="5" borderId="2" xfId="0" applyFont="1" applyFill="1" applyBorder="1">
      <alignment vertical="center"/>
    </xf>
    <xf numFmtId="0" fontId="8" fillId="5" borderId="3" xfId="0" applyFont="1" applyFill="1" applyBorder="1">
      <alignment vertical="center"/>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49" fontId="19" fillId="0" borderId="1" xfId="0" applyNumberFormat="1" applyFont="1" applyBorder="1" applyAlignment="1">
      <alignment horizontal="center" vertical="center" shrinkToFit="1"/>
    </xf>
    <xf numFmtId="49" fontId="19" fillId="0" borderId="2" xfId="0" applyNumberFormat="1" applyFont="1" applyBorder="1" applyAlignment="1">
      <alignment horizontal="center" vertical="center" shrinkToFit="1"/>
    </xf>
    <xf numFmtId="49" fontId="19" fillId="0" borderId="3" xfId="0" applyNumberFormat="1" applyFont="1" applyBorder="1" applyAlignment="1">
      <alignment horizontal="center" vertical="center" shrinkToFit="1"/>
    </xf>
    <xf numFmtId="49" fontId="11" fillId="0" borderId="1" xfId="0" applyNumberFormat="1" applyFont="1" applyBorder="1" applyAlignment="1" applyProtection="1">
      <alignment horizontal="left" vertical="center" wrapText="1"/>
    </xf>
    <xf numFmtId="49" fontId="11" fillId="0" borderId="2" xfId="0" applyNumberFormat="1" applyFont="1" applyBorder="1" applyAlignment="1" applyProtection="1">
      <alignment horizontal="left" vertical="center" wrapText="1"/>
    </xf>
    <xf numFmtId="49" fontId="11" fillId="0" borderId="3" xfId="0" applyNumberFormat="1" applyFont="1" applyBorder="1" applyAlignment="1" applyProtection="1">
      <alignment horizontal="left" vertical="center" wrapText="1"/>
    </xf>
    <xf numFmtId="0" fontId="18" fillId="0" borderId="5" xfId="0" applyFont="1" applyBorder="1">
      <alignment vertical="center"/>
    </xf>
    <xf numFmtId="0" fontId="18" fillId="0" borderId="6" xfId="0" applyFont="1" applyBorder="1">
      <alignment vertical="center"/>
    </xf>
    <xf numFmtId="0" fontId="18" fillId="0" borderId="7" xfId="0" applyFont="1" applyBorder="1">
      <alignment vertical="center"/>
    </xf>
    <xf numFmtId="0" fontId="18" fillId="0" borderId="8" xfId="0" applyFont="1" applyBorder="1">
      <alignment vertical="center"/>
    </xf>
    <xf numFmtId="0" fontId="18" fillId="0" borderId="9" xfId="0" applyFont="1" applyBorder="1">
      <alignment vertical="center"/>
    </xf>
    <xf numFmtId="0" fontId="18" fillId="0" borderId="10" xfId="0" applyFont="1" applyBorder="1">
      <alignment vertical="center"/>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6" xfId="0" applyFont="1" applyFill="1" applyBorder="1">
      <alignment vertical="center"/>
    </xf>
    <xf numFmtId="0" fontId="9" fillId="5" borderId="2" xfId="0" applyFont="1" applyFill="1" applyBorder="1">
      <alignment vertical="center"/>
    </xf>
    <xf numFmtId="0" fontId="9" fillId="5" borderId="3" xfId="0" applyFont="1" applyFill="1" applyBorder="1">
      <alignment vertical="center"/>
    </xf>
    <xf numFmtId="0" fontId="5" fillId="4" borderId="5" xfId="1" applyFont="1" applyFill="1" applyBorder="1" applyAlignment="1" applyProtection="1">
      <alignment vertical="center" wrapText="1"/>
    </xf>
    <xf numFmtId="0" fontId="5" fillId="4" borderId="6" xfId="1" applyFont="1" applyFill="1" applyBorder="1" applyAlignment="1" applyProtection="1">
      <alignment vertical="center" wrapText="1"/>
    </xf>
    <xf numFmtId="0" fontId="5" fillId="4" borderId="7" xfId="1" applyFont="1" applyFill="1" applyBorder="1" applyAlignment="1" applyProtection="1">
      <alignment vertical="center" wrapText="1"/>
    </xf>
    <xf numFmtId="0" fontId="5" fillId="4" borderId="11" xfId="1" applyFont="1" applyFill="1" applyBorder="1" applyAlignment="1" applyProtection="1">
      <alignment vertical="center" wrapText="1"/>
    </xf>
    <xf numFmtId="0" fontId="5" fillId="4" borderId="0" xfId="1" applyFont="1" applyFill="1" applyBorder="1" applyAlignment="1" applyProtection="1">
      <alignment vertical="center" wrapText="1"/>
    </xf>
    <xf numFmtId="0" fontId="5" fillId="4" borderId="12" xfId="1" applyFont="1" applyFill="1" applyBorder="1" applyAlignment="1" applyProtection="1">
      <alignment vertical="center" wrapText="1"/>
    </xf>
    <xf numFmtId="0" fontId="5" fillId="4" borderId="8" xfId="1" applyFont="1" applyFill="1" applyBorder="1" applyAlignment="1" applyProtection="1">
      <alignment vertical="center" wrapText="1"/>
    </xf>
    <xf numFmtId="0" fontId="5" fillId="4" borderId="9" xfId="1" applyFont="1" applyFill="1" applyBorder="1" applyAlignment="1" applyProtection="1">
      <alignment vertical="center" wrapText="1"/>
    </xf>
    <xf numFmtId="0" fontId="5" fillId="4" borderId="10" xfId="1" applyFont="1" applyFill="1" applyBorder="1" applyAlignment="1" applyProtection="1">
      <alignment vertical="center" wrapText="1"/>
    </xf>
    <xf numFmtId="0" fontId="8" fillId="5" borderId="1" xfId="0" applyFont="1" applyFill="1" applyBorder="1" applyAlignment="1">
      <alignment vertical="top"/>
    </xf>
    <xf numFmtId="0" fontId="8" fillId="5" borderId="2" xfId="0" applyFont="1" applyFill="1" applyBorder="1" applyAlignment="1">
      <alignment vertical="top"/>
    </xf>
    <xf numFmtId="0" fontId="5" fillId="4" borderId="1" xfId="1" applyFont="1" applyFill="1" applyBorder="1" applyAlignment="1" applyProtection="1">
      <alignment horizontal="left" vertical="center" wrapText="1"/>
    </xf>
    <xf numFmtId="0" fontId="5" fillId="4" borderId="2" xfId="1" applyFont="1" applyFill="1" applyBorder="1" applyAlignment="1" applyProtection="1">
      <alignment horizontal="left" vertical="center" wrapText="1"/>
    </xf>
    <xf numFmtId="0" fontId="5" fillId="4" borderId="3" xfId="1" applyFont="1" applyFill="1" applyBorder="1" applyAlignment="1" applyProtection="1">
      <alignment horizontal="left" vertical="center" wrapText="1"/>
    </xf>
    <xf numFmtId="0" fontId="29" fillId="0" borderId="1" xfId="0" applyFont="1" applyBorder="1">
      <alignment vertical="center"/>
    </xf>
    <xf numFmtId="0" fontId="29" fillId="0" borderId="2" xfId="0" applyFont="1" applyBorder="1">
      <alignment vertical="center"/>
    </xf>
    <xf numFmtId="0" fontId="29" fillId="0" borderId="3" xfId="0" applyFont="1" applyBorder="1">
      <alignment vertical="center"/>
    </xf>
    <xf numFmtId="0" fontId="8" fillId="5" borderId="9" xfId="0" applyFont="1" applyFill="1" applyBorder="1">
      <alignment vertical="center"/>
    </xf>
    <xf numFmtId="49" fontId="11" fillId="0" borderId="1" xfId="0" applyNumberFormat="1" applyFont="1" applyBorder="1" applyAlignment="1" applyProtection="1">
      <alignment horizontal="left" vertical="center" wrapText="1"/>
      <protection locked="0"/>
    </xf>
    <xf numFmtId="49" fontId="11" fillId="0" borderId="2" xfId="0" applyNumberFormat="1" applyFont="1" applyBorder="1" applyAlignment="1" applyProtection="1">
      <alignment horizontal="left" vertical="center" wrapText="1"/>
      <protection locked="0"/>
    </xf>
    <xf numFmtId="49" fontId="11" fillId="0" borderId="3" xfId="0" applyNumberFormat="1" applyFont="1" applyBorder="1" applyAlignment="1" applyProtection="1">
      <alignment horizontal="left" vertical="center" wrapText="1"/>
      <protection locked="0"/>
    </xf>
    <xf numFmtId="0" fontId="19" fillId="0" borderId="1" xfId="0" applyNumberFormat="1" applyFont="1" applyBorder="1" applyAlignment="1" applyProtection="1">
      <alignment horizontal="left" vertical="center" shrinkToFit="1"/>
    </xf>
    <xf numFmtId="0" fontId="19" fillId="0" borderId="2" xfId="0" applyNumberFormat="1" applyFont="1" applyBorder="1" applyAlignment="1" applyProtection="1">
      <alignment horizontal="left" vertical="center" shrinkToFit="1"/>
    </xf>
    <xf numFmtId="0" fontId="19" fillId="0" borderId="3" xfId="0" applyNumberFormat="1" applyFont="1" applyBorder="1" applyAlignment="1" applyProtection="1">
      <alignment horizontal="left" vertical="center" shrinkToFit="1"/>
    </xf>
    <xf numFmtId="0" fontId="23" fillId="2" borderId="5" xfId="0" applyFont="1" applyFill="1" applyBorder="1" applyAlignment="1">
      <alignment vertical="center" wrapText="1"/>
    </xf>
    <xf numFmtId="0" fontId="23" fillId="2" borderId="6" xfId="0" applyFont="1" applyFill="1" applyBorder="1" applyAlignment="1">
      <alignment vertical="center" wrapText="1"/>
    </xf>
    <xf numFmtId="0" fontId="23" fillId="2" borderId="7" xfId="0" applyFont="1" applyFill="1" applyBorder="1" applyAlignment="1">
      <alignment vertical="center" wrapText="1"/>
    </xf>
    <xf numFmtId="0" fontId="23" fillId="2" borderId="8" xfId="0" applyFont="1" applyFill="1" applyBorder="1" applyAlignment="1">
      <alignment vertical="center" wrapText="1"/>
    </xf>
    <xf numFmtId="0" fontId="23" fillId="2" borderId="9" xfId="0" applyFont="1" applyFill="1" applyBorder="1" applyAlignment="1">
      <alignment vertical="center" wrapText="1"/>
    </xf>
    <xf numFmtId="0" fontId="23" fillId="2" borderId="10" xfId="0" applyFont="1" applyFill="1" applyBorder="1" applyAlignment="1">
      <alignment vertical="center" wrapText="1"/>
    </xf>
    <xf numFmtId="0" fontId="23" fillId="2" borderId="1" xfId="0" applyFont="1" applyFill="1" applyBorder="1" applyAlignment="1">
      <alignment vertical="center" wrapText="1"/>
    </xf>
    <xf numFmtId="14" fontId="19" fillId="0" borderId="1" xfId="0" applyNumberFormat="1" applyFont="1" applyBorder="1" applyAlignment="1" applyProtection="1">
      <alignment horizontal="left" vertical="center" wrapText="1"/>
      <protection locked="0"/>
    </xf>
    <xf numFmtId="14" fontId="19" fillId="0" borderId="2" xfId="0" applyNumberFormat="1" applyFont="1" applyBorder="1" applyAlignment="1" applyProtection="1">
      <alignment horizontal="left" vertical="center" wrapText="1"/>
      <protection locked="0"/>
    </xf>
    <xf numFmtId="14" fontId="19" fillId="0" borderId="3" xfId="0" applyNumberFormat="1" applyFont="1" applyBorder="1" applyAlignment="1" applyProtection="1">
      <alignment horizontal="left" vertical="center" wrapText="1"/>
      <protection locked="0"/>
    </xf>
    <xf numFmtId="0" fontId="17" fillId="3" borderId="1" xfId="0" applyFont="1" applyFill="1" applyBorder="1" applyAlignment="1">
      <alignment vertical="center" wrapText="1"/>
    </xf>
    <xf numFmtId="0" fontId="17" fillId="3" borderId="2" xfId="0" applyFont="1" applyFill="1" applyBorder="1" applyAlignment="1">
      <alignment vertical="center" wrapText="1"/>
    </xf>
    <xf numFmtId="0" fontId="17" fillId="3" borderId="6" xfId="0" applyFont="1" applyFill="1" applyBorder="1" applyAlignment="1">
      <alignment vertical="center" wrapText="1"/>
    </xf>
    <xf numFmtId="0" fontId="17" fillId="3" borderId="3" xfId="0" applyFont="1" applyFill="1" applyBorder="1" applyAlignment="1">
      <alignment vertical="center" wrapText="1"/>
    </xf>
    <xf numFmtId="0" fontId="5" fillId="8" borderId="1" xfId="1" applyFont="1" applyFill="1" applyBorder="1" applyAlignment="1" applyProtection="1">
      <alignment horizontal="left" vertical="center" wrapText="1"/>
    </xf>
    <xf numFmtId="0" fontId="5" fillId="8" borderId="2" xfId="1" applyFont="1" applyFill="1" applyBorder="1" applyAlignment="1" applyProtection="1">
      <alignment horizontal="left" vertical="center" wrapText="1"/>
    </xf>
    <xf numFmtId="0" fontId="5" fillId="8" borderId="3" xfId="1" applyFont="1" applyFill="1" applyBorder="1" applyAlignment="1" applyProtection="1">
      <alignment horizontal="left" vertical="center" wrapText="1"/>
    </xf>
    <xf numFmtId="0" fontId="23" fillId="2" borderId="11" xfId="0" applyFont="1" applyFill="1" applyBorder="1" applyAlignment="1">
      <alignment vertical="center" wrapText="1"/>
    </xf>
    <xf numFmtId="0" fontId="23" fillId="2" borderId="0" xfId="0" applyFont="1" applyFill="1" applyBorder="1" applyAlignment="1">
      <alignment vertical="center" wrapText="1"/>
    </xf>
    <xf numFmtId="0" fontId="23" fillId="2" borderId="12" xfId="0" applyFont="1" applyFill="1" applyBorder="1" applyAlignment="1">
      <alignment vertical="center" wrapText="1"/>
    </xf>
    <xf numFmtId="0" fontId="13" fillId="2" borderId="1" xfId="0" applyFont="1" applyFill="1" applyBorder="1" applyAlignment="1">
      <alignment vertical="center" wrapText="1"/>
    </xf>
    <xf numFmtId="0" fontId="13" fillId="2" borderId="2" xfId="0" applyFont="1" applyFill="1" applyBorder="1">
      <alignment vertical="center"/>
    </xf>
    <xf numFmtId="0" fontId="13" fillId="2" borderId="3" xfId="0" applyFont="1" applyFill="1" applyBorder="1">
      <alignment vertical="center"/>
    </xf>
    <xf numFmtId="0" fontId="14" fillId="2" borderId="5" xfId="0" applyFont="1" applyFill="1" applyBorder="1" applyAlignment="1">
      <alignment vertical="center" textRotation="255"/>
    </xf>
    <xf numFmtId="0" fontId="14" fillId="2" borderId="7" xfId="0" applyFont="1" applyFill="1" applyBorder="1" applyAlignment="1">
      <alignment vertical="center" textRotation="255"/>
    </xf>
    <xf numFmtId="0" fontId="14" fillId="2" borderId="8" xfId="0" applyFont="1" applyFill="1" applyBorder="1" applyAlignment="1">
      <alignment vertical="center" textRotation="255"/>
    </xf>
    <xf numFmtId="0" fontId="14" fillId="2" borderId="10" xfId="0" applyFont="1" applyFill="1" applyBorder="1" applyAlignment="1">
      <alignment vertical="center" textRotation="255"/>
    </xf>
    <xf numFmtId="0" fontId="14" fillId="2" borderId="1" xfId="0" applyFont="1" applyFill="1" applyBorder="1">
      <alignment vertical="center"/>
    </xf>
    <xf numFmtId="0" fontId="14" fillId="2" borderId="2" xfId="0" applyFont="1" applyFill="1" applyBorder="1">
      <alignment vertical="center"/>
    </xf>
    <xf numFmtId="0" fontId="14" fillId="2" borderId="3" xfId="0" applyFont="1" applyFill="1" applyBorder="1">
      <alignment vertical="center"/>
    </xf>
    <xf numFmtId="0" fontId="8" fillId="5" borderId="6" xfId="0" applyFont="1" applyFill="1" applyBorder="1">
      <alignment vertical="center"/>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wrapText="1"/>
    </xf>
    <xf numFmtId="0" fontId="13" fillId="2" borderId="11" xfId="0" applyFont="1" applyFill="1" applyBorder="1" applyAlignment="1">
      <alignment vertical="center" wrapText="1"/>
    </xf>
    <xf numFmtId="0" fontId="13" fillId="2" borderId="0" xfId="0" applyFont="1" applyFill="1" applyBorder="1" applyAlignment="1">
      <alignment vertical="center" wrapText="1"/>
    </xf>
    <xf numFmtId="0" fontId="13" fillId="2" borderId="12" xfId="0" applyFont="1" applyFill="1" applyBorder="1" applyAlignment="1">
      <alignment vertical="center" wrapText="1"/>
    </xf>
    <xf numFmtId="0" fontId="13" fillId="2" borderId="8" xfId="0" applyFont="1" applyFill="1" applyBorder="1" applyAlignment="1">
      <alignment vertical="center" wrapText="1"/>
    </xf>
    <xf numFmtId="0" fontId="13" fillId="2" borderId="9" xfId="0" applyFont="1" applyFill="1" applyBorder="1" applyAlignment="1">
      <alignment vertical="center" wrapText="1"/>
    </xf>
    <xf numFmtId="0" fontId="13" fillId="2" borderId="10" xfId="0" applyFont="1" applyFill="1" applyBorder="1" applyAlignment="1">
      <alignment vertical="center" wrapText="1"/>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11" fillId="6" borderId="1" xfId="0" applyFont="1" applyFill="1" applyBorder="1" applyAlignment="1" applyProtection="1">
      <alignment horizontal="center" vertical="center" shrinkToFit="1"/>
      <protection locked="0"/>
    </xf>
    <xf numFmtId="0" fontId="11" fillId="6" borderId="2" xfId="0" applyFont="1" applyFill="1" applyBorder="1" applyAlignment="1" applyProtection="1">
      <alignment horizontal="center" vertical="center" shrinkToFit="1"/>
      <protection locked="0"/>
    </xf>
    <xf numFmtId="0" fontId="11" fillId="6" borderId="3" xfId="0" applyFont="1" applyFill="1" applyBorder="1" applyAlignment="1" applyProtection="1">
      <alignment horizontal="center" vertical="center" shrinkToFit="1"/>
      <protection locked="0"/>
    </xf>
    <xf numFmtId="49" fontId="3" fillId="0" borderId="1" xfId="0" applyNumberFormat="1" applyFont="1" applyBorder="1" applyAlignment="1" applyProtection="1">
      <alignment horizontal="left" vertical="top" wrapText="1"/>
      <protection locked="0"/>
    </xf>
    <xf numFmtId="49" fontId="3" fillId="0" borderId="2" xfId="0" applyNumberFormat="1" applyFont="1" applyBorder="1" applyAlignment="1" applyProtection="1">
      <alignment horizontal="left" vertical="top" wrapText="1"/>
      <protection locked="0"/>
    </xf>
    <xf numFmtId="49" fontId="3" fillId="0" borderId="3" xfId="0" applyNumberFormat="1" applyFont="1" applyBorder="1" applyAlignment="1" applyProtection="1">
      <alignment horizontal="left" vertical="top" wrapText="1"/>
      <protection locked="0"/>
    </xf>
    <xf numFmtId="0" fontId="3" fillId="0" borderId="0" xfId="0" applyFont="1" applyAlignment="1">
      <alignment vertical="top" wrapText="1"/>
    </xf>
    <xf numFmtId="0" fontId="15" fillId="0" borderId="0" xfId="0" applyFont="1" applyAlignment="1">
      <alignment horizontal="left" vertical="center" indent="1"/>
    </xf>
    <xf numFmtId="0" fontId="38" fillId="2" borderId="1" xfId="1" applyFont="1" applyFill="1" applyBorder="1" applyAlignment="1" applyProtection="1">
      <alignment vertical="center" wrapText="1"/>
    </xf>
    <xf numFmtId="0" fontId="38" fillId="2" borderId="2" xfId="1" applyFont="1" applyFill="1" applyBorder="1" applyAlignment="1" applyProtection="1">
      <alignment vertical="center" wrapText="1"/>
    </xf>
    <xf numFmtId="0" fontId="38" fillId="2" borderId="3" xfId="1" applyFont="1" applyFill="1" applyBorder="1" applyAlignment="1" applyProtection="1">
      <alignment vertical="center" wrapText="1"/>
    </xf>
    <xf numFmtId="0" fontId="34" fillId="0" borderId="1" xfId="0" applyFont="1" applyBorder="1" applyAlignment="1" applyProtection="1">
      <alignment vertical="center" wrapText="1"/>
      <protection locked="0"/>
    </xf>
    <xf numFmtId="0" fontId="34" fillId="0" borderId="2" xfId="0" applyFont="1" applyBorder="1" applyAlignment="1" applyProtection="1">
      <alignment vertical="center" wrapText="1"/>
      <protection locked="0"/>
    </xf>
    <xf numFmtId="0" fontId="34" fillId="0" borderId="3" xfId="0" applyFont="1" applyBorder="1" applyAlignment="1" applyProtection="1">
      <alignment vertical="center" wrapText="1"/>
      <protection locked="0"/>
    </xf>
    <xf numFmtId="0" fontId="36" fillId="0" borderId="1" xfId="0" applyFont="1" applyBorder="1" applyAlignment="1">
      <alignment vertical="center" wrapText="1"/>
    </xf>
    <xf numFmtId="0" fontId="36" fillId="0" borderId="2" xfId="0" applyFont="1" applyBorder="1">
      <alignment vertical="center"/>
    </xf>
    <xf numFmtId="0" fontId="36" fillId="0" borderId="3" xfId="0" applyFont="1" applyBorder="1">
      <alignment vertical="center"/>
    </xf>
    <xf numFmtId="0" fontId="34" fillId="0" borderId="1" xfId="0" applyFont="1" applyBorder="1" applyProtection="1">
      <alignment vertical="center"/>
      <protection locked="0"/>
    </xf>
    <xf numFmtId="0" fontId="34" fillId="0" borderId="2" xfId="0" applyFont="1" applyBorder="1" applyProtection="1">
      <alignment vertical="center"/>
      <protection locked="0"/>
    </xf>
    <xf numFmtId="0" fontId="34" fillId="0" borderId="3" xfId="0" applyFont="1" applyBorder="1" applyProtection="1">
      <alignment vertical="center"/>
      <protection locked="0"/>
    </xf>
    <xf numFmtId="0" fontId="34" fillId="0" borderId="1" xfId="0" applyFont="1" applyBorder="1" applyAlignment="1" applyProtection="1">
      <alignment vertical="center"/>
    </xf>
    <xf numFmtId="0" fontId="34" fillId="0" borderId="2" xfId="0" applyFont="1" applyBorder="1" applyAlignment="1" applyProtection="1">
      <alignment vertical="center"/>
    </xf>
    <xf numFmtId="0" fontId="34" fillId="0" borderId="3" xfId="0" applyFont="1" applyBorder="1" applyAlignment="1" applyProtection="1">
      <alignment vertical="center"/>
    </xf>
    <xf numFmtId="0" fontId="36" fillId="0" borderId="2" xfId="0" applyFont="1" applyBorder="1" applyAlignment="1">
      <alignment vertical="center" wrapText="1"/>
    </xf>
    <xf numFmtId="0" fontId="36" fillId="0" borderId="3" xfId="0" applyFont="1" applyBorder="1" applyAlignment="1">
      <alignment vertical="center" wrapText="1"/>
    </xf>
    <xf numFmtId="49" fontId="5" fillId="4" borderId="5" xfId="1" applyNumberFormat="1" applyFont="1" applyFill="1" applyBorder="1" applyAlignment="1" applyProtection="1">
      <alignment horizontal="left" vertical="center" wrapText="1"/>
    </xf>
    <xf numFmtId="49" fontId="5" fillId="4" borderId="6" xfId="1" applyNumberFormat="1" applyFont="1" applyFill="1" applyBorder="1" applyAlignment="1" applyProtection="1">
      <alignment horizontal="left" vertical="center" wrapText="1"/>
    </xf>
    <xf numFmtId="49" fontId="5" fillId="4" borderId="7" xfId="1" applyNumberFormat="1" applyFont="1" applyFill="1" applyBorder="1" applyAlignment="1" applyProtection="1">
      <alignment horizontal="left" vertical="center" wrapText="1"/>
    </xf>
    <xf numFmtId="49" fontId="5" fillId="4" borderId="11" xfId="1" applyNumberFormat="1" applyFont="1" applyFill="1" applyBorder="1" applyAlignment="1" applyProtection="1">
      <alignment horizontal="left" vertical="center" wrapText="1"/>
    </xf>
    <xf numFmtId="49" fontId="5" fillId="4" borderId="0" xfId="1" applyNumberFormat="1" applyFont="1" applyFill="1" applyBorder="1" applyAlignment="1" applyProtection="1">
      <alignment horizontal="left" vertical="center" wrapText="1"/>
    </xf>
    <xf numFmtId="49" fontId="5" fillId="4" borderId="12" xfId="1" applyNumberFormat="1" applyFont="1" applyFill="1" applyBorder="1" applyAlignment="1" applyProtection="1">
      <alignment horizontal="left" vertical="center" wrapText="1"/>
    </xf>
    <xf numFmtId="49" fontId="5" fillId="4" borderId="8" xfId="1" applyNumberFormat="1" applyFont="1" applyFill="1" applyBorder="1" applyAlignment="1" applyProtection="1">
      <alignment horizontal="left" vertical="center" wrapText="1"/>
    </xf>
    <xf numFmtId="49" fontId="5" fillId="4" borderId="9" xfId="1" applyNumberFormat="1" applyFont="1" applyFill="1" applyBorder="1" applyAlignment="1" applyProtection="1">
      <alignment horizontal="left" vertical="center" wrapText="1"/>
    </xf>
    <xf numFmtId="49" fontId="5" fillId="4" borderId="10" xfId="1" applyNumberFormat="1" applyFont="1" applyFill="1" applyBorder="1" applyAlignment="1" applyProtection="1">
      <alignment horizontal="left" vertical="center" wrapText="1"/>
    </xf>
    <xf numFmtId="49" fontId="5" fillId="4" borderId="4" xfId="0" applyNumberFormat="1" applyFont="1" applyFill="1" applyBorder="1" applyAlignment="1" applyProtection="1">
      <alignment horizontal="left" vertical="center" wrapText="1"/>
    </xf>
    <xf numFmtId="49" fontId="34" fillId="0" borderId="1" xfId="0" applyNumberFormat="1" applyFont="1" applyFill="1" applyBorder="1" applyAlignment="1" applyProtection="1">
      <alignment horizontal="left" vertical="center" wrapText="1"/>
      <protection locked="0"/>
    </xf>
    <xf numFmtId="49" fontId="34" fillId="0" borderId="2" xfId="0" applyNumberFormat="1" applyFont="1" applyFill="1" applyBorder="1" applyAlignment="1" applyProtection="1">
      <alignment horizontal="left" vertical="center" wrapText="1"/>
      <protection locked="0"/>
    </xf>
    <xf numFmtId="49" fontId="34" fillId="0" borderId="3" xfId="0" applyNumberFormat="1" applyFont="1" applyFill="1" applyBorder="1" applyAlignment="1" applyProtection="1">
      <alignment horizontal="left" vertical="center" wrapText="1"/>
      <protection locked="0"/>
    </xf>
    <xf numFmtId="0" fontId="32" fillId="14" borderId="1" xfId="0" applyFont="1" applyFill="1" applyBorder="1" applyAlignment="1" applyProtection="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49" fontId="34" fillId="0" borderId="1" xfId="0" applyNumberFormat="1" applyFont="1" applyBorder="1" applyAlignment="1" applyProtection="1">
      <alignment vertical="center" wrapText="1"/>
      <protection locked="0"/>
    </xf>
    <xf numFmtId="49" fontId="34" fillId="0" borderId="2" xfId="0" applyNumberFormat="1" applyFont="1" applyBorder="1" applyAlignment="1" applyProtection="1">
      <alignment vertical="center" wrapText="1"/>
      <protection locked="0"/>
    </xf>
    <xf numFmtId="49" fontId="34" fillId="0" borderId="3" xfId="0" applyNumberFormat="1" applyFont="1" applyBorder="1" applyAlignment="1" applyProtection="1">
      <alignment vertical="center" wrapText="1"/>
      <protection locked="0"/>
    </xf>
    <xf numFmtId="0" fontId="37" fillId="3" borderId="1" xfId="0" applyNumberFormat="1" applyFont="1" applyFill="1" applyBorder="1" applyAlignment="1" applyProtection="1">
      <alignment horizontal="left" vertical="center" wrapText="1"/>
    </xf>
    <xf numFmtId="0" fontId="37" fillId="3" borderId="2" xfId="0" applyNumberFormat="1" applyFont="1" applyFill="1" applyBorder="1" applyAlignment="1" applyProtection="1">
      <alignment horizontal="left" vertical="center" wrapText="1"/>
    </xf>
    <xf numFmtId="0" fontId="37" fillId="3" borderId="3" xfId="0" applyNumberFormat="1"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xf>
    <xf numFmtId="0" fontId="5" fillId="8" borderId="2" xfId="0" applyNumberFormat="1" applyFont="1" applyFill="1" applyBorder="1" applyAlignment="1" applyProtection="1">
      <alignment horizontal="left" vertical="center" wrapText="1"/>
    </xf>
    <xf numFmtId="0" fontId="5" fillId="8" borderId="3" xfId="0" applyNumberFormat="1" applyFont="1" applyFill="1" applyBorder="1" applyAlignment="1" applyProtection="1">
      <alignment horizontal="left" vertical="center" wrapText="1"/>
    </xf>
    <xf numFmtId="0" fontId="22" fillId="16" borderId="1" xfId="0" applyNumberFormat="1" applyFont="1" applyFill="1" applyBorder="1" applyAlignment="1" applyProtection="1">
      <alignment horizontal="left" vertical="center" wrapText="1"/>
    </xf>
    <xf numFmtId="0" fontId="22" fillId="16" borderId="2" xfId="0" applyNumberFormat="1" applyFont="1" applyFill="1" applyBorder="1" applyAlignment="1" applyProtection="1">
      <alignment horizontal="left" vertical="center" wrapText="1"/>
    </xf>
    <xf numFmtId="0" fontId="22" fillId="16" borderId="3" xfId="0" applyNumberFormat="1" applyFont="1" applyFill="1" applyBorder="1" applyAlignment="1" applyProtection="1">
      <alignment horizontal="left" vertical="center" wrapText="1"/>
    </xf>
    <xf numFmtId="49" fontId="33" fillId="0" borderId="1" xfId="0" applyNumberFormat="1" applyFont="1" applyBorder="1" applyAlignment="1" applyProtection="1">
      <alignment vertical="center" wrapText="1"/>
      <protection locked="0"/>
    </xf>
    <xf numFmtId="49" fontId="33" fillId="0" borderId="2" xfId="0" applyNumberFormat="1" applyFont="1" applyBorder="1" applyAlignment="1" applyProtection="1">
      <alignment vertical="center" wrapText="1"/>
      <protection locked="0"/>
    </xf>
    <xf numFmtId="49" fontId="33" fillId="0" borderId="3" xfId="0" applyNumberFormat="1" applyFont="1" applyBorder="1" applyAlignment="1" applyProtection="1">
      <alignment vertical="center" wrapText="1"/>
      <protection locked="0"/>
    </xf>
    <xf numFmtId="0" fontId="35" fillId="0" borderId="1" xfId="0" applyFont="1" applyBorder="1" applyAlignment="1">
      <alignment vertical="center" wrapText="1"/>
    </xf>
    <xf numFmtId="0" fontId="35" fillId="0" borderId="2" xfId="0" applyFont="1" applyBorder="1" applyAlignment="1">
      <alignment vertical="center" wrapText="1"/>
    </xf>
    <xf numFmtId="0" fontId="35" fillId="0" borderId="3" xfId="0" applyFont="1" applyBorder="1" applyAlignment="1">
      <alignment vertical="center" wrapText="1"/>
    </xf>
    <xf numFmtId="0" fontId="39" fillId="15" borderId="1" xfId="0" applyNumberFormat="1" applyFont="1" applyFill="1" applyBorder="1" applyAlignment="1" applyProtection="1">
      <alignment horizontal="left" vertical="center" wrapText="1"/>
    </xf>
    <xf numFmtId="0" fontId="39" fillId="15" borderId="2" xfId="0" applyNumberFormat="1" applyFont="1" applyFill="1" applyBorder="1" applyAlignment="1" applyProtection="1">
      <alignment horizontal="left" vertical="center" wrapText="1"/>
    </xf>
    <xf numFmtId="0" fontId="39" fillId="15" borderId="3" xfId="0" applyNumberFormat="1" applyFont="1" applyFill="1" applyBorder="1" applyAlignment="1" applyProtection="1">
      <alignment horizontal="left" vertical="center" wrapText="1"/>
    </xf>
    <xf numFmtId="0" fontId="34" fillId="0" borderId="21" xfId="0" applyFont="1" applyBorder="1" applyAlignment="1" applyProtection="1">
      <alignment vertical="center" wrapText="1"/>
      <protection locked="0"/>
    </xf>
    <xf numFmtId="0" fontId="34" fillId="0" borderId="22" xfId="0" applyFont="1" applyBorder="1" applyAlignment="1" applyProtection="1">
      <alignment vertical="center" wrapText="1"/>
      <protection locked="0"/>
    </xf>
    <xf numFmtId="0" fontId="34" fillId="0" borderId="23" xfId="0" applyFont="1" applyBorder="1" applyAlignment="1" applyProtection="1">
      <alignment vertical="center" wrapText="1"/>
      <protection locked="0"/>
    </xf>
    <xf numFmtId="0" fontId="36" fillId="0" borderId="8" xfId="0" applyFont="1" applyBorder="1" applyAlignment="1">
      <alignment vertical="center" wrapText="1"/>
    </xf>
    <xf numFmtId="0" fontId="36" fillId="0" borderId="9" xfId="0" applyFont="1" applyBorder="1" applyAlignment="1">
      <alignment vertical="center"/>
    </xf>
    <xf numFmtId="0" fontId="36" fillId="0" borderId="10" xfId="0" applyFont="1" applyBorder="1" applyAlignment="1">
      <alignment vertical="center"/>
    </xf>
    <xf numFmtId="14" fontId="34" fillId="0" borderId="1" xfId="0" applyNumberFormat="1" applyFont="1" applyBorder="1" applyAlignment="1" applyProtection="1">
      <alignment horizontal="left" vertical="center" wrapText="1"/>
      <protection locked="0"/>
    </xf>
    <xf numFmtId="14" fontId="34" fillId="0" borderId="2" xfId="0" applyNumberFormat="1" applyFont="1" applyBorder="1" applyAlignment="1" applyProtection="1">
      <alignment horizontal="left" vertical="center" wrapText="1"/>
      <protection locked="0"/>
    </xf>
    <xf numFmtId="14" fontId="34" fillId="0" borderId="3" xfId="0" applyNumberFormat="1" applyFont="1" applyBorder="1" applyAlignment="1" applyProtection="1">
      <alignment horizontal="left" vertical="center" wrapText="1"/>
      <protection locked="0"/>
    </xf>
    <xf numFmtId="0" fontId="33" fillId="0" borderId="1" xfId="0" applyNumberFormat="1" applyFont="1" applyBorder="1" applyAlignment="1" applyProtection="1">
      <alignment horizontal="center" vertical="center" wrapText="1"/>
      <protection locked="0"/>
    </xf>
    <xf numFmtId="0" fontId="33" fillId="0" borderId="2" xfId="0" applyNumberFormat="1" applyFont="1" applyBorder="1" applyAlignment="1" applyProtection="1">
      <alignment horizontal="center" vertical="center" wrapText="1"/>
      <protection locked="0"/>
    </xf>
    <xf numFmtId="49" fontId="33" fillId="0" borderId="2" xfId="0" applyNumberFormat="1" applyFont="1" applyBorder="1" applyAlignment="1" applyProtection="1">
      <alignment horizontal="center" vertical="center"/>
    </xf>
    <xf numFmtId="0" fontId="33" fillId="0" borderId="3" xfId="0" applyNumberFormat="1" applyFont="1" applyBorder="1" applyAlignment="1" applyProtection="1">
      <alignment horizontal="center" vertical="center" wrapText="1"/>
      <protection locked="0"/>
    </xf>
    <xf numFmtId="49" fontId="34" fillId="17" borderId="1" xfId="1" applyNumberFormat="1" applyFont="1" applyFill="1" applyBorder="1" applyAlignment="1" applyProtection="1">
      <alignment horizontal="left" vertical="center" wrapText="1"/>
      <protection locked="0"/>
    </xf>
    <xf numFmtId="49" fontId="34" fillId="17" borderId="2" xfId="1" applyNumberFormat="1" applyFont="1" applyFill="1" applyBorder="1" applyAlignment="1" applyProtection="1">
      <alignment horizontal="left" vertical="center" wrapText="1"/>
      <protection locked="0"/>
    </xf>
    <xf numFmtId="49" fontId="34" fillId="17" borderId="3" xfId="1" applyNumberFormat="1" applyFont="1" applyFill="1" applyBorder="1" applyAlignment="1" applyProtection="1">
      <alignment horizontal="left" vertical="center" wrapText="1"/>
      <protection locked="0"/>
    </xf>
    <xf numFmtId="0" fontId="36" fillId="17" borderId="1" xfId="0" applyFont="1" applyFill="1" applyBorder="1" applyAlignment="1" applyProtection="1">
      <alignment vertical="center" wrapText="1"/>
    </xf>
    <xf numFmtId="0" fontId="20" fillId="15" borderId="1" xfId="0" applyNumberFormat="1" applyFont="1" applyFill="1" applyBorder="1" applyAlignment="1" applyProtection="1">
      <alignment horizontal="left" vertical="center" wrapText="1"/>
    </xf>
    <xf numFmtId="0" fontId="17" fillId="3" borderId="5" xfId="0" applyFont="1" applyFill="1" applyBorder="1" applyAlignment="1">
      <alignment vertical="center" wrapText="1"/>
    </xf>
    <xf numFmtId="0" fontId="17" fillId="3" borderId="6" xfId="0" applyFont="1" applyFill="1" applyBorder="1">
      <alignment vertical="center"/>
    </xf>
    <xf numFmtId="0" fontId="17" fillId="3" borderId="7" xfId="0" applyFont="1" applyFill="1" applyBorder="1">
      <alignment vertical="center"/>
    </xf>
    <xf numFmtId="0" fontId="19" fillId="0" borderId="1" xfId="0" applyFont="1" applyBorder="1" applyAlignment="1" applyProtection="1">
      <alignment vertical="center" wrapText="1"/>
      <protection locked="0"/>
    </xf>
    <xf numFmtId="0" fontId="19" fillId="0" borderId="2"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0" fontId="17" fillId="3" borderId="8" xfId="0" applyFont="1" applyFill="1" applyBorder="1" applyAlignment="1">
      <alignment vertical="center" wrapText="1"/>
    </xf>
    <xf numFmtId="0" fontId="17" fillId="3" borderId="9" xfId="0" applyFont="1" applyFill="1" applyBorder="1">
      <alignment vertical="center"/>
    </xf>
    <xf numFmtId="0" fontId="17" fillId="3" borderId="0" xfId="0" applyFont="1" applyFill="1" applyBorder="1">
      <alignment vertical="center"/>
    </xf>
    <xf numFmtId="0" fontId="17" fillId="3" borderId="10" xfId="0" applyFont="1" applyFill="1" applyBorder="1">
      <alignment vertical="center"/>
    </xf>
    <xf numFmtId="0" fontId="44" fillId="0" borderId="1"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0" borderId="25" xfId="0" applyFont="1" applyBorder="1" applyAlignment="1" applyProtection="1">
      <alignment horizontal="center" vertical="center" wrapText="1"/>
      <protection locked="0"/>
    </xf>
    <xf numFmtId="0" fontId="11" fillId="0" borderId="24"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3" xfId="0" applyFont="1" applyBorder="1" applyAlignment="1" applyProtection="1">
      <alignment vertical="center" wrapText="1"/>
    </xf>
    <xf numFmtId="0" fontId="14" fillId="0" borderId="1" xfId="0" applyFont="1" applyBorder="1" applyAlignment="1">
      <alignment vertical="center" wrapText="1"/>
    </xf>
    <xf numFmtId="0" fontId="14" fillId="0" borderId="2" xfId="0" applyFont="1" applyBorder="1">
      <alignment vertical="center"/>
    </xf>
    <xf numFmtId="0" fontId="14" fillId="0" borderId="3" xfId="0" applyFont="1" applyBorder="1">
      <alignment vertical="center"/>
    </xf>
    <xf numFmtId="0" fontId="11" fillId="0" borderId="1"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20" fillId="3" borderId="8" xfId="0" applyFont="1" applyFill="1" applyBorder="1" applyAlignment="1">
      <alignment vertical="center" wrapText="1"/>
    </xf>
    <xf numFmtId="0" fontId="20" fillId="3" borderId="9" xfId="0" applyFont="1" applyFill="1" applyBorder="1">
      <alignment vertical="center"/>
    </xf>
    <xf numFmtId="0" fontId="20" fillId="3" borderId="10" xfId="0" applyFont="1" applyFill="1" applyBorder="1">
      <alignment vertical="center"/>
    </xf>
    <xf numFmtId="0" fontId="20" fillId="3" borderId="5" xfId="0" applyFont="1" applyFill="1" applyBorder="1" applyAlignment="1">
      <alignment vertical="center" wrapText="1"/>
    </xf>
    <xf numFmtId="0" fontId="20" fillId="3" borderId="6" xfId="0" applyFont="1" applyFill="1" applyBorder="1">
      <alignment vertical="center"/>
    </xf>
    <xf numFmtId="0" fontId="20" fillId="3" borderId="7" xfId="0" applyFont="1" applyFill="1" applyBorder="1">
      <alignment vertical="center"/>
    </xf>
    <xf numFmtId="0" fontId="14" fillId="0" borderId="1" xfId="0" applyFont="1" applyBorder="1">
      <alignment vertical="center"/>
    </xf>
    <xf numFmtId="0" fontId="23" fillId="2" borderId="5" xfId="0" applyFont="1" applyFill="1" applyBorder="1" applyAlignment="1">
      <alignment horizontal="center" shrinkToFit="1"/>
    </xf>
    <xf numFmtId="0" fontId="23" fillId="2" borderId="6" xfId="0" applyFont="1" applyFill="1" applyBorder="1" applyAlignment="1">
      <alignment horizontal="center" shrinkToFit="1"/>
    </xf>
    <xf numFmtId="0" fontId="23" fillId="2" borderId="7" xfId="0" applyFont="1" applyFill="1" applyBorder="1" applyAlignment="1">
      <alignment horizontal="center" shrinkToFit="1"/>
    </xf>
    <xf numFmtId="0" fontId="23" fillId="2" borderId="11" xfId="0" applyFont="1" applyFill="1" applyBorder="1" applyAlignment="1">
      <alignment horizontal="center" shrinkToFit="1"/>
    </xf>
    <xf numFmtId="0" fontId="23" fillId="2" borderId="0" xfId="0" applyFont="1" applyFill="1" applyBorder="1" applyAlignment="1">
      <alignment horizontal="center" shrinkToFit="1"/>
    </xf>
    <xf numFmtId="0" fontId="23" fillId="2" borderId="12" xfId="0" applyFont="1" applyFill="1" applyBorder="1" applyAlignment="1">
      <alignment horizontal="center" shrinkToFit="1"/>
    </xf>
    <xf numFmtId="0" fontId="23" fillId="2" borderId="11" xfId="0" applyFont="1" applyFill="1" applyBorder="1" applyAlignment="1">
      <alignment horizontal="center" vertical="top"/>
    </xf>
    <xf numFmtId="0" fontId="23" fillId="2" borderId="0" xfId="0" applyFont="1" applyFill="1" applyBorder="1" applyAlignment="1">
      <alignment horizontal="center" vertical="top"/>
    </xf>
    <xf numFmtId="0" fontId="23" fillId="2" borderId="12" xfId="0" applyFont="1" applyFill="1" applyBorder="1" applyAlignment="1">
      <alignment horizontal="center" vertical="top"/>
    </xf>
    <xf numFmtId="0" fontId="23" fillId="2" borderId="8" xfId="0" applyFont="1" applyFill="1" applyBorder="1" applyAlignment="1">
      <alignment horizontal="center" vertical="top"/>
    </xf>
    <xf numFmtId="0" fontId="23" fillId="2" borderId="9" xfId="0" applyFont="1" applyFill="1" applyBorder="1" applyAlignment="1">
      <alignment horizontal="center" vertical="top"/>
    </xf>
    <xf numFmtId="0" fontId="23" fillId="2" borderId="10" xfId="0" applyFont="1" applyFill="1" applyBorder="1" applyAlignment="1">
      <alignment horizontal="center" vertical="top"/>
    </xf>
    <xf numFmtId="0" fontId="48" fillId="0" borderId="2" xfId="0" applyFont="1" applyBorder="1" applyAlignment="1" applyProtection="1">
      <alignment horizontal="center" vertical="center" wrapText="1" shrinkToFit="1"/>
    </xf>
    <xf numFmtId="0" fontId="48" fillId="0" borderId="2" xfId="0" applyFont="1" applyBorder="1" applyAlignment="1" applyProtection="1">
      <alignment horizontal="center" vertical="center" shrinkToFit="1"/>
    </xf>
    <xf numFmtId="0" fontId="48" fillId="0" borderId="3" xfId="0" applyFont="1" applyBorder="1" applyAlignment="1" applyProtection="1">
      <alignment horizontal="center" vertical="center" shrinkToFit="1"/>
    </xf>
    <xf numFmtId="0" fontId="20" fillId="3" borderId="2" xfId="0" applyFont="1" applyFill="1" applyBorder="1">
      <alignment vertical="center"/>
    </xf>
    <xf numFmtId="0" fontId="20" fillId="3" borderId="3" xfId="0" applyFont="1" applyFill="1" applyBorder="1">
      <alignment vertical="center"/>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2"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45" fillId="0" borderId="14" xfId="0" applyFont="1" applyBorder="1" applyAlignment="1">
      <alignment horizontal="left" vertical="top" wrapText="1"/>
    </xf>
    <xf numFmtId="0" fontId="45" fillId="0" borderId="15" xfId="0" applyFont="1" applyBorder="1" applyAlignment="1">
      <alignment horizontal="left" vertical="top" wrapText="1"/>
    </xf>
  </cellXfs>
  <cellStyles count="10">
    <cellStyle name="標準" xfId="0" builtinId="0"/>
    <cellStyle name="標準 7" xfId="2" xr:uid="{00000000-0005-0000-0000-000001000000}"/>
    <cellStyle name="標準 8" xfId="3" xr:uid="{00000000-0005-0000-0000-000002000000}"/>
    <cellStyle name="標準_(作成中）ＭＷ２新規申込書" xfId="4" xr:uid="{00000000-0005-0000-0000-000003000000}"/>
    <cellStyle name="標準_【カテC追加】G-VPNGW接続新設申込書0322" xfId="9" xr:uid="{00000000-0005-0000-0000-000004000000}"/>
    <cellStyle name="標準_236BBAチェックシート20040802" xfId="1" xr:uid="{00000000-0005-0000-0000-000005000000}"/>
    <cellStyle name="標準_adsl-16_forvpn_f_shinki061106" xfId="8" xr:uid="{00000000-0005-0000-0000-000006000000}"/>
    <cellStyle name="標準_IP1_forVPN回線相関チェック 2010329_2" xfId="7" xr:uid="{00000000-0005-0000-0000-000007000000}"/>
    <cellStyle name="標準_ＮＳ部確認d-portal用" xfId="5" xr:uid="{00000000-0005-0000-0000-000008000000}"/>
    <cellStyle name="標準_回線相関チェック 2010329_2" xfId="6" xr:uid="{00000000-0005-0000-0000-000009000000}"/>
  </cellStyles>
  <dxfs count="65">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ont>
        <color theme="0"/>
      </font>
      <border>
        <top/>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indexed="55"/>
        </patternFill>
      </fill>
    </dxf>
    <dxf>
      <fill>
        <patternFill>
          <bgColor indexed="55"/>
        </patternFill>
      </fill>
    </dxf>
    <dxf>
      <fill>
        <patternFill>
          <bgColor indexed="55"/>
        </patternFill>
      </fill>
    </dxf>
    <dxf>
      <font>
        <color auto="1"/>
      </font>
      <fill>
        <patternFill>
          <bgColor theme="0" tint="-0.499984740745262"/>
        </patternFill>
      </fill>
    </dxf>
    <dxf>
      <fill>
        <patternFill>
          <bgColor theme="0" tint="-0.499984740745262"/>
        </patternFill>
      </fill>
    </dxf>
    <dxf>
      <fill>
        <patternFill>
          <bgColor theme="0" tint="-0.499984740745262"/>
        </patternFill>
      </fill>
    </dxf>
    <dxf>
      <fill>
        <patternFill>
          <bgColor rgb="FF969696"/>
        </patternFill>
      </fill>
    </dxf>
    <dxf>
      <fill>
        <patternFill>
          <bgColor theme="0" tint="-0.499984740745262"/>
        </patternFill>
      </fill>
    </dxf>
    <dxf>
      <fill>
        <patternFill>
          <bgColor theme="0" tint="-0.499984740745262"/>
        </patternFill>
      </fill>
    </dxf>
    <dxf>
      <fill>
        <patternFill>
          <bgColor rgb="FF969696"/>
        </patternFill>
      </fill>
    </dxf>
    <dxf>
      <fill>
        <patternFill>
          <bgColor rgb="FF969696"/>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000FF"/>
      <color rgb="FFFF3399"/>
      <color rgb="FFFF89B0"/>
      <color rgb="FFFFCCFF"/>
      <color rgb="FFCCCCFF"/>
      <color rgb="FFA3E7FF"/>
      <color rgb="FF8FE2FF"/>
      <color rgb="FFCCFFFF"/>
      <color rgb="FFFF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3" Type="http://schemas.microsoft.com/office/2020/07/relationships/vbaProjectSignatureV3" Target="vbaProjectSignatureV3.bin"/><Relationship Id="rId2" Type="http://schemas.microsoft.com/office/2014/relationships/vbaProjectSignatureAgile" Target="vbaProjectSignatureAgile.bin"/><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107156</xdr:colOff>
      <xdr:row>1</xdr:row>
      <xdr:rowOff>38100</xdr:rowOff>
    </xdr:to>
    <xdr:pic>
      <xdr:nvPicPr>
        <xdr:cNvPr id="4" name="Picture 3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47336"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7</xdr:col>
      <xdr:colOff>89376</xdr:colOff>
      <xdr:row>1</xdr:row>
      <xdr:rowOff>39793</xdr:rowOff>
    </xdr:to>
    <xdr:pic>
      <xdr:nvPicPr>
        <xdr:cNvPr id="3" name="Picture 3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9556" cy="436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xdr:colOff>
      <xdr:row>0</xdr:row>
      <xdr:rowOff>30480</xdr:rowOff>
    </xdr:from>
    <xdr:to>
      <xdr:col>7</xdr:col>
      <xdr:colOff>91440</xdr:colOff>
      <xdr:row>2</xdr:row>
      <xdr:rowOff>16286</xdr:rowOff>
    </xdr:to>
    <xdr:pic>
      <xdr:nvPicPr>
        <xdr:cNvPr id="2" name="Picture 3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30480"/>
          <a:ext cx="1927860" cy="54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39</xdr:col>
      <xdr:colOff>177800</xdr:colOff>
      <xdr:row>15</xdr:row>
      <xdr:rowOff>431800</xdr:rowOff>
    </xdr:from>
    <xdr:to>
      <xdr:col>42</xdr:col>
      <xdr:colOff>66488</xdr:colOff>
      <xdr:row>16</xdr:row>
      <xdr:rowOff>354657</xdr:rowOff>
    </xdr:to>
    <xdr:sp macro="" textlink="">
      <xdr:nvSpPr>
        <xdr:cNvPr id="3" name="Oval 36">
          <a:extLst>
            <a:ext uri="{FF2B5EF4-FFF2-40B4-BE49-F238E27FC236}">
              <a16:creationId xmlns:a16="http://schemas.microsoft.com/office/drawing/2014/main" id="{00000000-0008-0000-0200-000003000000}"/>
            </a:ext>
          </a:extLst>
        </xdr:cNvPr>
        <xdr:cNvSpPr>
          <a:spLocks noChangeArrowheads="1"/>
        </xdr:cNvSpPr>
      </xdr:nvSpPr>
      <xdr:spPr bwMode="auto">
        <a:xfrm>
          <a:off x="11015133" y="7620000"/>
          <a:ext cx="701488" cy="650990"/>
        </a:xfrm>
        <a:prstGeom prst="ellipse">
          <a:avLst/>
        </a:prstGeom>
        <a:solidFill>
          <a:srgbClr val="FFFFFF"/>
        </a:solidFill>
        <a:ln w="9525">
          <a:solidFill>
            <a:srgbClr val="000000"/>
          </a:solidFill>
          <a:round/>
          <a:headEnd/>
          <a:tailEnd/>
        </a:ln>
      </xdr:spPr>
      <xdr:txBody>
        <a:bodyPr vertOverflow="clip" wrap="square" lIns="45720" tIns="27432" rIns="45720" bIns="27432" anchor="ctr" upright="1"/>
        <a:lstStyle/>
        <a:p>
          <a:pPr algn="ctr" rtl="0">
            <a:defRPr sz="1000"/>
          </a:pPr>
          <a:r>
            <a:rPr lang="ja-JP" altLang="en-US" sz="1600" b="0" i="0" strike="noStrike">
              <a:solidFill>
                <a:schemeClr val="tx1">
                  <a:lumMod val="50000"/>
                  <a:lumOff val="50000"/>
                </a:schemeClr>
              </a:solidFill>
              <a:latin typeface="ＭＳ Ｐゴシック"/>
              <a:ea typeface="ＭＳ Ｐゴシック"/>
            </a:rPr>
            <a:t>印</a:t>
          </a:r>
        </a:p>
      </xdr:txBody>
    </xdr:sp>
    <xdr:clientData/>
  </xdr:twoCellAnchor>
  <xdr:twoCellAnchor>
    <xdr:from>
      <xdr:col>0</xdr:col>
      <xdr:colOff>84665</xdr:colOff>
      <xdr:row>6</xdr:row>
      <xdr:rowOff>93133</xdr:rowOff>
    </xdr:from>
    <xdr:to>
      <xdr:col>1</xdr:col>
      <xdr:colOff>84665</xdr:colOff>
      <xdr:row>7</xdr:row>
      <xdr:rowOff>143933</xdr:rowOff>
    </xdr:to>
    <xdr:sp macro="" textlink="">
      <xdr:nvSpPr>
        <xdr:cNvPr id="4" name="矢印: 上向き折線 3">
          <a:extLst>
            <a:ext uri="{FF2B5EF4-FFF2-40B4-BE49-F238E27FC236}">
              <a16:creationId xmlns:a16="http://schemas.microsoft.com/office/drawing/2014/main" id="{00000000-0008-0000-0200-000004000000}"/>
            </a:ext>
          </a:extLst>
        </xdr:cNvPr>
        <xdr:cNvSpPr/>
      </xdr:nvSpPr>
      <xdr:spPr>
        <a:xfrm flipH="1">
          <a:off x="86570" y="582718"/>
          <a:ext cx="209550" cy="28321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53340</xdr:colOff>
      <xdr:row>1</xdr:row>
      <xdr:rowOff>211829</xdr:rowOff>
    </xdr:to>
    <xdr:pic>
      <xdr:nvPicPr>
        <xdr:cNvPr id="2" name="Picture 3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43548" cy="535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26895</xdr:colOff>
      <xdr:row>0</xdr:row>
      <xdr:rowOff>35860</xdr:rowOff>
    </xdr:from>
    <xdr:to>
      <xdr:col>7</xdr:col>
      <xdr:colOff>91665</xdr:colOff>
      <xdr:row>1</xdr:row>
      <xdr:rowOff>243879</xdr:rowOff>
    </xdr:to>
    <xdr:pic>
      <xdr:nvPicPr>
        <xdr:cNvPr id="3" name="Picture 3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5" y="35860"/>
          <a:ext cx="1943548" cy="535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53340</xdr:colOff>
      <xdr:row>1</xdr:row>
      <xdr:rowOff>211829</xdr:rowOff>
    </xdr:to>
    <xdr:pic>
      <xdr:nvPicPr>
        <xdr:cNvPr id="2" name="Picture 3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43548" cy="535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pageSetUpPr fitToPage="1"/>
  </sheetPr>
  <dimension ref="A1:BP35"/>
  <sheetViews>
    <sheetView showGridLines="0" view="pageBreakPreview" zoomScale="90" zoomScaleNormal="90" zoomScaleSheetLayoutView="90" workbookViewId="0">
      <selection sqref="A1:AO2"/>
    </sheetView>
  </sheetViews>
  <sheetFormatPr defaultColWidth="3.25" defaultRowHeight="18.75" x14ac:dyDescent="0.4"/>
  <sheetData>
    <row r="1" spans="1:68" s="95" customFormat="1" ht="15" customHeight="1" x14ac:dyDescent="0.4">
      <c r="A1" s="270" t="s">
        <v>925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2"/>
    </row>
    <row r="2" spans="1:68" s="96" customFormat="1" ht="15" customHeight="1" thickBot="1" x14ac:dyDescent="0.45">
      <c r="A2" s="273"/>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5"/>
    </row>
    <row r="3" spans="1:68" s="97" customFormat="1" ht="1.5" customHeight="1" x14ac:dyDescent="0.4">
      <c r="U3" s="98"/>
    </row>
    <row r="4" spans="1:68" s="101" customFormat="1" ht="31.5" customHeight="1" x14ac:dyDescent="0.4">
      <c r="A4" s="276" t="s">
        <v>926</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99"/>
      <c r="AQ4" s="99"/>
      <c r="AR4" s="99"/>
      <c r="AS4" s="99"/>
      <c r="AT4" s="99"/>
      <c r="AU4" s="99"/>
      <c r="AV4" s="99"/>
      <c r="AW4" s="99"/>
      <c r="AX4" s="99"/>
      <c r="AY4" s="99"/>
      <c r="AZ4" s="99"/>
      <c r="BA4" s="99"/>
      <c r="BB4" s="99"/>
      <c r="BC4" s="99"/>
      <c r="BD4" s="99"/>
      <c r="BE4" s="99"/>
      <c r="BF4" s="99"/>
      <c r="BG4" s="99"/>
      <c r="BH4" s="99"/>
      <c r="BI4" s="99"/>
      <c r="BJ4" s="99"/>
      <c r="BK4" s="99"/>
      <c r="BL4" s="99"/>
      <c r="BM4" s="99"/>
      <c r="BN4" s="100"/>
    </row>
    <row r="5" spans="1:68" s="105" customFormat="1" ht="17.25" x14ac:dyDescent="0.4">
      <c r="A5" s="102" t="s">
        <v>927</v>
      </c>
      <c r="B5" s="103"/>
      <c r="C5" s="103"/>
      <c r="D5" s="103"/>
      <c r="E5" s="103"/>
      <c r="F5" s="103"/>
      <c r="G5" s="103"/>
      <c r="H5" s="103"/>
      <c r="I5" s="103"/>
      <c r="J5" s="103"/>
      <c r="K5" s="103"/>
      <c r="L5" s="103"/>
      <c r="M5" s="103"/>
      <c r="N5" s="103"/>
      <c r="O5" s="103"/>
      <c r="P5" s="103"/>
      <c r="Q5" s="103"/>
      <c r="R5" s="103"/>
      <c r="S5" s="103"/>
      <c r="T5" s="103"/>
      <c r="U5" s="104"/>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row>
    <row r="6" spans="1:68" s="105" customFormat="1" ht="17.25" customHeight="1" thickBot="1" x14ac:dyDescent="0.45">
      <c r="A6" s="106" t="s">
        <v>928</v>
      </c>
      <c r="B6" s="107"/>
      <c r="C6" s="107"/>
      <c r="D6" s="107"/>
      <c r="E6" s="107"/>
      <c r="F6" s="107"/>
      <c r="G6" s="107"/>
      <c r="H6" s="107"/>
      <c r="I6" s="107"/>
      <c r="J6" s="107"/>
      <c r="K6" s="107"/>
      <c r="L6" s="107"/>
      <c r="M6" s="107"/>
      <c r="N6" s="107"/>
      <c r="O6" s="107"/>
      <c r="P6" s="107"/>
      <c r="Q6" s="107"/>
      <c r="R6" s="107"/>
      <c r="S6" s="107"/>
      <c r="T6" s="107"/>
      <c r="U6" s="103"/>
      <c r="V6" s="104"/>
      <c r="W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row>
    <row r="7" spans="1:68" s="97" customFormat="1" ht="15" hidden="1" thickBot="1" x14ac:dyDescent="0.45">
      <c r="U7" s="98"/>
    </row>
    <row r="8" spans="1:68" s="108" customFormat="1" ht="23.25" customHeight="1" thickBot="1" x14ac:dyDescent="0.2">
      <c r="A8" s="278" t="s">
        <v>929</v>
      </c>
      <c r="B8" s="279"/>
      <c r="C8" s="279"/>
      <c r="D8" s="279"/>
      <c r="E8" s="279"/>
      <c r="F8" s="279"/>
      <c r="G8" s="279"/>
      <c r="H8" s="279"/>
      <c r="I8" s="279"/>
      <c r="J8" s="279"/>
      <c r="K8" s="279"/>
      <c r="L8" s="279"/>
      <c r="M8" s="279"/>
      <c r="N8" s="279"/>
      <c r="O8" s="279"/>
      <c r="P8" s="279"/>
      <c r="Q8" s="279"/>
      <c r="R8" s="279"/>
      <c r="S8" s="279"/>
      <c r="T8" s="279"/>
      <c r="U8" s="279" t="s">
        <v>930</v>
      </c>
      <c r="V8" s="279"/>
      <c r="W8" s="279"/>
      <c r="X8" s="279"/>
      <c r="Y8" s="279"/>
      <c r="Z8" s="279"/>
      <c r="AA8" s="279"/>
      <c r="AB8" s="279"/>
      <c r="AC8" s="279"/>
      <c r="AD8" s="279"/>
      <c r="AE8" s="279"/>
      <c r="AF8" s="279"/>
      <c r="AG8" s="279"/>
      <c r="AH8" s="279"/>
      <c r="AI8" s="279"/>
      <c r="AJ8" s="279"/>
      <c r="AK8" s="279"/>
      <c r="AL8" s="279"/>
      <c r="AM8" s="279"/>
      <c r="AN8" s="279"/>
      <c r="AO8" s="280"/>
    </row>
    <row r="9" spans="1:68" s="97" customFormat="1" ht="33" customHeight="1" x14ac:dyDescent="0.4">
      <c r="A9" s="281" t="s">
        <v>931</v>
      </c>
      <c r="B9" s="282"/>
      <c r="C9" s="282"/>
      <c r="D9" s="282"/>
      <c r="E9" s="282"/>
      <c r="F9" s="282"/>
      <c r="G9" s="282"/>
      <c r="H9" s="282"/>
      <c r="I9" s="282"/>
      <c r="J9" s="282"/>
      <c r="K9" s="282"/>
      <c r="L9" s="282"/>
      <c r="M9" s="282"/>
      <c r="N9" s="282"/>
      <c r="O9" s="282"/>
      <c r="P9" s="282"/>
      <c r="Q9" s="282"/>
      <c r="R9" s="282"/>
      <c r="S9" s="282"/>
      <c r="T9" s="282"/>
      <c r="U9" s="283" t="s">
        <v>932</v>
      </c>
      <c r="V9" s="283"/>
      <c r="W9" s="283"/>
      <c r="X9" s="283"/>
      <c r="Y9" s="283"/>
      <c r="Z9" s="283"/>
      <c r="AA9" s="283"/>
      <c r="AB9" s="283"/>
      <c r="AC9" s="283"/>
      <c r="AD9" s="283"/>
      <c r="AE9" s="283"/>
      <c r="AF9" s="283"/>
      <c r="AG9" s="283"/>
      <c r="AH9" s="283"/>
      <c r="AI9" s="283"/>
      <c r="AJ9" s="283"/>
      <c r="AK9" s="283"/>
      <c r="AL9" s="283"/>
      <c r="AM9" s="283"/>
      <c r="AN9" s="283"/>
      <c r="AO9" s="284"/>
    </row>
    <row r="10" spans="1:68" s="97" customFormat="1" ht="33" customHeight="1" x14ac:dyDescent="0.4">
      <c r="A10" s="281" t="s">
        <v>933</v>
      </c>
      <c r="B10" s="282"/>
      <c r="C10" s="282"/>
      <c r="D10" s="282"/>
      <c r="E10" s="282"/>
      <c r="F10" s="282"/>
      <c r="G10" s="282"/>
      <c r="H10" s="282"/>
      <c r="I10" s="282"/>
      <c r="J10" s="282"/>
      <c r="K10" s="282"/>
      <c r="L10" s="282"/>
      <c r="M10" s="282"/>
      <c r="N10" s="282"/>
      <c r="O10" s="282"/>
      <c r="P10" s="282"/>
      <c r="Q10" s="282"/>
      <c r="R10" s="282"/>
      <c r="S10" s="282"/>
      <c r="T10" s="282"/>
      <c r="U10" s="283" t="s">
        <v>934</v>
      </c>
      <c r="V10" s="283"/>
      <c r="W10" s="283"/>
      <c r="X10" s="283"/>
      <c r="Y10" s="283"/>
      <c r="Z10" s="283"/>
      <c r="AA10" s="283"/>
      <c r="AB10" s="283"/>
      <c r="AC10" s="283"/>
      <c r="AD10" s="283"/>
      <c r="AE10" s="283"/>
      <c r="AF10" s="283"/>
      <c r="AG10" s="283"/>
      <c r="AH10" s="283"/>
      <c r="AI10" s="283"/>
      <c r="AJ10" s="283"/>
      <c r="AK10" s="283"/>
      <c r="AL10" s="283"/>
      <c r="AM10" s="283"/>
      <c r="AN10" s="283"/>
      <c r="AO10" s="284"/>
    </row>
    <row r="11" spans="1:68" s="97" customFormat="1" ht="33" customHeight="1" x14ac:dyDescent="0.4">
      <c r="A11" s="281" t="s">
        <v>935</v>
      </c>
      <c r="B11" s="282"/>
      <c r="C11" s="282"/>
      <c r="D11" s="282"/>
      <c r="E11" s="282"/>
      <c r="F11" s="282"/>
      <c r="G11" s="282"/>
      <c r="H11" s="282"/>
      <c r="I11" s="282"/>
      <c r="J11" s="282"/>
      <c r="K11" s="282"/>
      <c r="L11" s="282"/>
      <c r="M11" s="282"/>
      <c r="N11" s="282"/>
      <c r="O11" s="282"/>
      <c r="P11" s="282"/>
      <c r="Q11" s="282"/>
      <c r="R11" s="282"/>
      <c r="S11" s="282"/>
      <c r="T11" s="282"/>
      <c r="U11" s="282" t="s">
        <v>936</v>
      </c>
      <c r="V11" s="282"/>
      <c r="W11" s="282"/>
      <c r="X11" s="282"/>
      <c r="Y11" s="282"/>
      <c r="Z11" s="282"/>
      <c r="AA11" s="282"/>
      <c r="AB11" s="282"/>
      <c r="AC11" s="282"/>
      <c r="AD11" s="282"/>
      <c r="AE11" s="282"/>
      <c r="AF11" s="282"/>
      <c r="AG11" s="282"/>
      <c r="AH11" s="282"/>
      <c r="AI11" s="282"/>
      <c r="AJ11" s="282"/>
      <c r="AK11" s="282"/>
      <c r="AL11" s="282"/>
      <c r="AM11" s="282"/>
      <c r="AN11" s="282"/>
      <c r="AO11" s="288"/>
    </row>
    <row r="12" spans="1:68" s="97" customFormat="1" ht="33" customHeight="1" thickBot="1" x14ac:dyDescent="0.45">
      <c r="A12" s="289" t="s">
        <v>937</v>
      </c>
      <c r="B12" s="290"/>
      <c r="C12" s="290"/>
      <c r="D12" s="290"/>
      <c r="E12" s="290"/>
      <c r="F12" s="290"/>
      <c r="G12" s="290"/>
      <c r="H12" s="290"/>
      <c r="I12" s="290"/>
      <c r="J12" s="290"/>
      <c r="K12" s="290"/>
      <c r="L12" s="290"/>
      <c r="M12" s="290"/>
      <c r="N12" s="290"/>
      <c r="O12" s="290"/>
      <c r="P12" s="290"/>
      <c r="Q12" s="290"/>
      <c r="R12" s="290"/>
      <c r="S12" s="290"/>
      <c r="T12" s="290"/>
      <c r="U12" s="291" t="s">
        <v>938</v>
      </c>
      <c r="V12" s="292"/>
      <c r="W12" s="292"/>
      <c r="X12" s="292"/>
      <c r="Y12" s="292"/>
      <c r="Z12" s="292"/>
      <c r="AA12" s="292"/>
      <c r="AB12" s="292"/>
      <c r="AC12" s="292"/>
      <c r="AD12" s="292"/>
      <c r="AE12" s="292"/>
      <c r="AF12" s="292"/>
      <c r="AG12" s="292"/>
      <c r="AH12" s="292"/>
      <c r="AI12" s="292"/>
      <c r="AJ12" s="292"/>
      <c r="AK12" s="292"/>
      <c r="AL12" s="292"/>
      <c r="AM12" s="292"/>
      <c r="AN12" s="292"/>
      <c r="AO12" s="293"/>
    </row>
    <row r="13" spans="1:68" s="109" customFormat="1" ht="33" customHeight="1" thickBot="1" x14ac:dyDescent="0.45">
      <c r="A13" s="294" t="s">
        <v>939</v>
      </c>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row>
    <row r="14" spans="1:68" s="109" customFormat="1" ht="17.25" x14ac:dyDescent="0.4">
      <c r="A14" s="295" t="s">
        <v>940</v>
      </c>
      <c r="B14" s="296"/>
      <c r="C14" s="296"/>
      <c r="D14" s="296"/>
      <c r="E14" s="296"/>
      <c r="F14" s="296"/>
      <c r="G14" s="296"/>
      <c r="H14" s="296"/>
      <c r="I14" s="296"/>
      <c r="J14" s="296"/>
      <c r="K14" s="296"/>
      <c r="L14" s="296"/>
      <c r="M14" s="296"/>
      <c r="N14" s="296"/>
      <c r="O14" s="296"/>
      <c r="P14" s="296"/>
      <c r="Q14" s="296"/>
      <c r="R14" s="296"/>
      <c r="S14" s="296"/>
      <c r="T14" s="296"/>
      <c r="U14" s="296" t="s">
        <v>941</v>
      </c>
      <c r="V14" s="296"/>
      <c r="W14" s="296"/>
      <c r="X14" s="296"/>
      <c r="Y14" s="296"/>
      <c r="Z14" s="296"/>
      <c r="AA14" s="296"/>
      <c r="AB14" s="296"/>
      <c r="AC14" s="296"/>
      <c r="AD14" s="296"/>
      <c r="AE14" s="296"/>
      <c r="AF14" s="296"/>
      <c r="AG14" s="296"/>
      <c r="AH14" s="296"/>
      <c r="AI14" s="296"/>
      <c r="AJ14" s="296"/>
      <c r="AK14" s="296"/>
      <c r="AL14" s="296"/>
      <c r="AM14" s="296"/>
      <c r="AN14" s="296"/>
      <c r="AO14" s="297"/>
    </row>
    <row r="15" spans="1:68" s="109" customFormat="1" ht="30" customHeight="1" x14ac:dyDescent="0.4">
      <c r="A15" s="298" t="s">
        <v>942</v>
      </c>
      <c r="B15" s="299"/>
      <c r="C15" s="299"/>
      <c r="D15" s="299"/>
      <c r="E15" s="299"/>
      <c r="F15" s="299"/>
      <c r="G15" s="299"/>
      <c r="H15" s="299"/>
      <c r="I15" s="299"/>
      <c r="J15" s="299"/>
      <c r="K15" s="299"/>
      <c r="L15" s="299"/>
      <c r="M15" s="299"/>
      <c r="N15" s="299"/>
      <c r="O15" s="299"/>
      <c r="P15" s="299"/>
      <c r="Q15" s="299"/>
      <c r="R15" s="299"/>
      <c r="S15" s="299"/>
      <c r="T15" s="299"/>
      <c r="U15" s="299" t="s">
        <v>943</v>
      </c>
      <c r="V15" s="299"/>
      <c r="W15" s="299"/>
      <c r="X15" s="299"/>
      <c r="Y15" s="299"/>
      <c r="Z15" s="299"/>
      <c r="AA15" s="299"/>
      <c r="AB15" s="299"/>
      <c r="AC15" s="299"/>
      <c r="AD15" s="299"/>
      <c r="AE15" s="299"/>
      <c r="AF15" s="299"/>
      <c r="AG15" s="299"/>
      <c r="AH15" s="299"/>
      <c r="AI15" s="299"/>
      <c r="AJ15" s="299"/>
      <c r="AK15" s="299"/>
      <c r="AL15" s="299"/>
      <c r="AM15" s="299"/>
      <c r="AN15" s="299"/>
      <c r="AO15" s="300"/>
    </row>
    <row r="16" spans="1:68" s="109" customFormat="1" ht="30" customHeight="1" thickBot="1" x14ac:dyDescent="0.45">
      <c r="A16" s="285" t="s">
        <v>944</v>
      </c>
      <c r="B16" s="286"/>
      <c r="C16" s="286"/>
      <c r="D16" s="286"/>
      <c r="E16" s="286"/>
      <c r="F16" s="286"/>
      <c r="G16" s="286"/>
      <c r="H16" s="286"/>
      <c r="I16" s="286"/>
      <c r="J16" s="286"/>
      <c r="K16" s="286"/>
      <c r="L16" s="286"/>
      <c r="M16" s="286"/>
      <c r="N16" s="286"/>
      <c r="O16" s="286"/>
      <c r="P16" s="286"/>
      <c r="Q16" s="286"/>
      <c r="R16" s="286"/>
      <c r="S16" s="286"/>
      <c r="T16" s="286"/>
      <c r="U16" s="286" t="s">
        <v>945</v>
      </c>
      <c r="V16" s="286"/>
      <c r="W16" s="286"/>
      <c r="X16" s="286"/>
      <c r="Y16" s="286"/>
      <c r="Z16" s="286"/>
      <c r="AA16" s="286"/>
      <c r="AB16" s="286"/>
      <c r="AC16" s="286"/>
      <c r="AD16" s="286"/>
      <c r="AE16" s="286"/>
      <c r="AF16" s="286"/>
      <c r="AG16" s="286"/>
      <c r="AH16" s="286"/>
      <c r="AI16" s="286"/>
      <c r="AJ16" s="286"/>
      <c r="AK16" s="286"/>
      <c r="AL16" s="286"/>
      <c r="AM16" s="286"/>
      <c r="AN16" s="286"/>
      <c r="AO16" s="287"/>
    </row>
    <row r="17" spans="1:41" s="109" customFormat="1" ht="7.5" customHeight="1" x14ac:dyDescent="0.4"/>
    <row r="18" spans="1:41" s="109" customFormat="1" ht="13.5" hidden="1" x14ac:dyDescent="0.4"/>
    <row r="19" spans="1:41" s="97" customFormat="1" ht="66" customHeight="1" x14ac:dyDescent="0.4">
      <c r="A19" s="304" t="s">
        <v>946</v>
      </c>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row>
    <row r="20" spans="1:41" s="97" customFormat="1" ht="14.25" x14ac:dyDescent="0.4">
      <c r="A20" s="110" t="s">
        <v>947</v>
      </c>
      <c r="U20" s="98"/>
    </row>
    <row r="21" spans="1:41" s="97" customFormat="1" ht="8.25" customHeight="1" thickBot="1" x14ac:dyDescent="0.45">
      <c r="U21" s="98"/>
    </row>
    <row r="22" spans="1:41" s="97" customFormat="1" ht="14.25" x14ac:dyDescent="0.4">
      <c r="A22" s="305"/>
      <c r="B22" s="306"/>
      <c r="C22" s="306"/>
      <c r="D22" s="306"/>
      <c r="E22" s="306"/>
      <c r="F22" s="306"/>
      <c r="G22" s="306"/>
      <c r="H22" s="306"/>
      <c r="I22" s="306"/>
      <c r="J22" s="306"/>
      <c r="K22" s="306"/>
      <c r="L22" s="306"/>
      <c r="M22" s="306"/>
      <c r="N22" s="306"/>
      <c r="O22" s="306"/>
      <c r="P22" s="306"/>
      <c r="Q22" s="306"/>
      <c r="R22" s="309" t="s">
        <v>948</v>
      </c>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1"/>
    </row>
    <row r="23" spans="1:41" s="97" customFormat="1" ht="14.25" x14ac:dyDescent="0.4">
      <c r="A23" s="307"/>
      <c r="B23" s="308"/>
      <c r="C23" s="308"/>
      <c r="D23" s="308"/>
      <c r="E23" s="308"/>
      <c r="F23" s="308"/>
      <c r="G23" s="308"/>
      <c r="H23" s="308"/>
      <c r="I23" s="308"/>
      <c r="J23" s="308"/>
      <c r="K23" s="308"/>
      <c r="L23" s="308"/>
      <c r="M23" s="308"/>
      <c r="N23" s="308"/>
      <c r="O23" s="308"/>
      <c r="P23" s="308"/>
      <c r="Q23" s="308"/>
      <c r="R23" s="312" t="s">
        <v>949</v>
      </c>
      <c r="S23" s="313"/>
      <c r="T23" s="313"/>
      <c r="U23" s="313"/>
      <c r="V23" s="313"/>
      <c r="W23" s="314"/>
      <c r="X23" s="312" t="s">
        <v>950</v>
      </c>
      <c r="Y23" s="313"/>
      <c r="Z23" s="313"/>
      <c r="AA23" s="313"/>
      <c r="AB23" s="313"/>
      <c r="AC23" s="314"/>
      <c r="AD23" s="312" t="s">
        <v>951</v>
      </c>
      <c r="AE23" s="313"/>
      <c r="AF23" s="313"/>
      <c r="AG23" s="313"/>
      <c r="AH23" s="313"/>
      <c r="AI23" s="314"/>
      <c r="AJ23" s="312" t="s">
        <v>952</v>
      </c>
      <c r="AK23" s="313"/>
      <c r="AL23" s="313"/>
      <c r="AM23" s="313"/>
      <c r="AN23" s="313"/>
      <c r="AO23" s="315"/>
    </row>
    <row r="24" spans="1:41" s="97" customFormat="1" ht="14.25" customHeight="1" x14ac:dyDescent="0.4">
      <c r="A24" s="325" t="s">
        <v>953</v>
      </c>
      <c r="B24" s="326"/>
      <c r="C24" s="326"/>
      <c r="D24" s="326"/>
      <c r="E24" s="326"/>
      <c r="F24" s="326"/>
      <c r="G24" s="326"/>
      <c r="H24" s="326"/>
      <c r="I24" s="316" t="s">
        <v>949</v>
      </c>
      <c r="J24" s="316"/>
      <c r="K24" s="316"/>
      <c r="L24" s="316"/>
      <c r="M24" s="316"/>
      <c r="N24" s="316"/>
      <c r="O24" s="316"/>
      <c r="P24" s="316"/>
      <c r="Q24" s="316"/>
      <c r="R24" s="301" t="s">
        <v>954</v>
      </c>
      <c r="S24" s="302"/>
      <c r="T24" s="302"/>
      <c r="U24" s="302"/>
      <c r="V24" s="302"/>
      <c r="W24" s="317"/>
      <c r="X24" s="301" t="s">
        <v>954</v>
      </c>
      <c r="Y24" s="302"/>
      <c r="Z24" s="302"/>
      <c r="AA24" s="302"/>
      <c r="AB24" s="302"/>
      <c r="AC24" s="317"/>
      <c r="AD24" s="301" t="s">
        <v>955</v>
      </c>
      <c r="AE24" s="302"/>
      <c r="AF24" s="302"/>
      <c r="AG24" s="302"/>
      <c r="AH24" s="302"/>
      <c r="AI24" s="317"/>
      <c r="AJ24" s="301" t="s">
        <v>955</v>
      </c>
      <c r="AK24" s="302"/>
      <c r="AL24" s="302"/>
      <c r="AM24" s="302"/>
      <c r="AN24" s="302"/>
      <c r="AO24" s="303"/>
    </row>
    <row r="25" spans="1:41" s="97" customFormat="1" ht="14.25" x14ac:dyDescent="0.4">
      <c r="A25" s="325"/>
      <c r="B25" s="326"/>
      <c r="C25" s="326"/>
      <c r="D25" s="326"/>
      <c r="E25" s="326"/>
      <c r="F25" s="326"/>
      <c r="G25" s="326"/>
      <c r="H25" s="326"/>
      <c r="I25" s="316" t="s">
        <v>950</v>
      </c>
      <c r="J25" s="316"/>
      <c r="K25" s="316"/>
      <c r="L25" s="316"/>
      <c r="M25" s="316"/>
      <c r="N25" s="316"/>
      <c r="O25" s="316"/>
      <c r="P25" s="316"/>
      <c r="Q25" s="316"/>
      <c r="R25" s="301" t="s">
        <v>954</v>
      </c>
      <c r="S25" s="302"/>
      <c r="T25" s="302"/>
      <c r="U25" s="302"/>
      <c r="V25" s="302"/>
      <c r="W25" s="317"/>
      <c r="X25" s="301" t="s">
        <v>954</v>
      </c>
      <c r="Y25" s="302"/>
      <c r="Z25" s="302"/>
      <c r="AA25" s="302"/>
      <c r="AB25" s="302"/>
      <c r="AC25" s="317"/>
      <c r="AD25" s="301" t="s">
        <v>955</v>
      </c>
      <c r="AE25" s="302"/>
      <c r="AF25" s="302"/>
      <c r="AG25" s="302"/>
      <c r="AH25" s="302"/>
      <c r="AI25" s="317"/>
      <c r="AJ25" s="301" t="s">
        <v>955</v>
      </c>
      <c r="AK25" s="302"/>
      <c r="AL25" s="302"/>
      <c r="AM25" s="302"/>
      <c r="AN25" s="302"/>
      <c r="AO25" s="303"/>
    </row>
    <row r="26" spans="1:41" s="97" customFormat="1" ht="14.25" x14ac:dyDescent="0.4">
      <c r="A26" s="325"/>
      <c r="B26" s="326"/>
      <c r="C26" s="326"/>
      <c r="D26" s="326"/>
      <c r="E26" s="326"/>
      <c r="F26" s="326"/>
      <c r="G26" s="326"/>
      <c r="H26" s="326"/>
      <c r="I26" s="316" t="s">
        <v>956</v>
      </c>
      <c r="J26" s="316"/>
      <c r="K26" s="316"/>
      <c r="L26" s="316"/>
      <c r="M26" s="316"/>
      <c r="N26" s="316"/>
      <c r="O26" s="316"/>
      <c r="P26" s="316"/>
      <c r="Q26" s="316"/>
      <c r="R26" s="301" t="s">
        <v>954</v>
      </c>
      <c r="S26" s="302"/>
      <c r="T26" s="302"/>
      <c r="U26" s="302"/>
      <c r="V26" s="302"/>
      <c r="W26" s="317"/>
      <c r="X26" s="301" t="s">
        <v>954</v>
      </c>
      <c r="Y26" s="302"/>
      <c r="Z26" s="302"/>
      <c r="AA26" s="302"/>
      <c r="AB26" s="302"/>
      <c r="AC26" s="317"/>
      <c r="AD26" s="301" t="s">
        <v>954</v>
      </c>
      <c r="AE26" s="302"/>
      <c r="AF26" s="302"/>
      <c r="AG26" s="302"/>
      <c r="AH26" s="302"/>
      <c r="AI26" s="317"/>
      <c r="AJ26" s="301" t="s">
        <v>954</v>
      </c>
      <c r="AK26" s="302"/>
      <c r="AL26" s="302"/>
      <c r="AM26" s="302"/>
      <c r="AN26" s="302"/>
      <c r="AO26" s="303"/>
    </row>
    <row r="27" spans="1:41" s="97" customFormat="1" ht="15" thickBot="1" x14ac:dyDescent="0.45">
      <c r="A27" s="327"/>
      <c r="B27" s="328"/>
      <c r="C27" s="328"/>
      <c r="D27" s="328"/>
      <c r="E27" s="328"/>
      <c r="F27" s="328"/>
      <c r="G27" s="328"/>
      <c r="H27" s="328"/>
      <c r="I27" s="329" t="s">
        <v>952</v>
      </c>
      <c r="J27" s="330"/>
      <c r="K27" s="330"/>
      <c r="L27" s="330"/>
      <c r="M27" s="330"/>
      <c r="N27" s="330"/>
      <c r="O27" s="330"/>
      <c r="P27" s="330"/>
      <c r="Q27" s="331"/>
      <c r="R27" s="318" t="s">
        <v>954</v>
      </c>
      <c r="S27" s="319"/>
      <c r="T27" s="319"/>
      <c r="U27" s="319"/>
      <c r="V27" s="319"/>
      <c r="W27" s="332"/>
      <c r="X27" s="318" t="s">
        <v>954</v>
      </c>
      <c r="Y27" s="319"/>
      <c r="Z27" s="319"/>
      <c r="AA27" s="319"/>
      <c r="AB27" s="319"/>
      <c r="AC27" s="332"/>
      <c r="AD27" s="318" t="s">
        <v>954</v>
      </c>
      <c r="AE27" s="319"/>
      <c r="AF27" s="319"/>
      <c r="AG27" s="319"/>
      <c r="AH27" s="319"/>
      <c r="AI27" s="332"/>
      <c r="AJ27" s="318" t="s">
        <v>954</v>
      </c>
      <c r="AK27" s="319"/>
      <c r="AL27" s="319"/>
      <c r="AM27" s="319"/>
      <c r="AN27" s="319"/>
      <c r="AO27" s="320"/>
    </row>
    <row r="28" spans="1:41" s="97" customFormat="1" ht="14.25" x14ac:dyDescent="0.4">
      <c r="I28" s="110" t="s">
        <v>957</v>
      </c>
      <c r="U28" s="98"/>
    </row>
    <row r="29" spans="1:41" s="97" customFormat="1" ht="21" customHeight="1" thickBot="1" x14ac:dyDescent="0.45">
      <c r="A29" s="109" t="s">
        <v>958</v>
      </c>
      <c r="U29" s="98"/>
    </row>
    <row r="30" spans="1:41" s="97" customFormat="1" ht="40.5" customHeight="1" x14ac:dyDescent="0.4">
      <c r="A30" s="321" t="s">
        <v>959</v>
      </c>
      <c r="B30" s="322"/>
      <c r="C30" s="322"/>
      <c r="D30" s="322"/>
      <c r="E30" s="322"/>
      <c r="F30" s="322"/>
      <c r="G30" s="322"/>
      <c r="H30" s="322"/>
      <c r="I30" s="322"/>
      <c r="J30" s="322"/>
      <c r="K30" s="322"/>
      <c r="L30" s="322"/>
      <c r="M30" s="322"/>
      <c r="N30" s="322"/>
      <c r="O30" s="322"/>
      <c r="P30" s="322"/>
      <c r="Q30" s="322"/>
      <c r="R30" s="323" t="s">
        <v>960</v>
      </c>
      <c r="S30" s="323"/>
      <c r="T30" s="323"/>
      <c r="U30" s="323"/>
      <c r="V30" s="323" t="s">
        <v>961</v>
      </c>
      <c r="W30" s="323"/>
      <c r="X30" s="323"/>
      <c r="Y30" s="323"/>
      <c r="Z30" s="322" t="s">
        <v>962</v>
      </c>
      <c r="AA30" s="323"/>
      <c r="AB30" s="323"/>
      <c r="AC30" s="323"/>
      <c r="AD30" s="323"/>
      <c r="AE30" s="323"/>
      <c r="AF30" s="323"/>
      <c r="AG30" s="323"/>
      <c r="AH30" s="322" t="s">
        <v>963</v>
      </c>
      <c r="AI30" s="323"/>
      <c r="AJ30" s="323"/>
      <c r="AK30" s="323"/>
      <c r="AL30" s="323"/>
      <c r="AM30" s="323"/>
      <c r="AN30" s="323"/>
      <c r="AO30" s="324"/>
    </row>
    <row r="31" spans="1:41" s="97" customFormat="1" ht="14.25" x14ac:dyDescent="0.4">
      <c r="A31" s="333" t="s">
        <v>964</v>
      </c>
      <c r="B31" s="334"/>
      <c r="C31" s="334"/>
      <c r="D31" s="334"/>
      <c r="E31" s="334"/>
      <c r="F31" s="334"/>
      <c r="G31" s="334"/>
      <c r="H31" s="334"/>
      <c r="I31" s="334"/>
      <c r="J31" s="334"/>
      <c r="K31" s="334"/>
      <c r="L31" s="334"/>
      <c r="M31" s="334"/>
      <c r="N31" s="334"/>
      <c r="O31" s="334"/>
      <c r="P31" s="334"/>
      <c r="Q31" s="334"/>
      <c r="R31" s="335" t="s">
        <v>965</v>
      </c>
      <c r="S31" s="335"/>
      <c r="T31" s="335"/>
      <c r="U31" s="335"/>
      <c r="V31" s="335" t="s">
        <v>966</v>
      </c>
      <c r="W31" s="335"/>
      <c r="X31" s="335"/>
      <c r="Y31" s="335"/>
      <c r="Z31" s="335" t="s">
        <v>967</v>
      </c>
      <c r="AA31" s="335"/>
      <c r="AB31" s="335"/>
      <c r="AC31" s="335"/>
      <c r="AD31" s="335"/>
      <c r="AE31" s="335"/>
      <c r="AF31" s="335"/>
      <c r="AG31" s="335"/>
      <c r="AH31" s="335" t="s">
        <v>968</v>
      </c>
      <c r="AI31" s="335"/>
      <c r="AJ31" s="335"/>
      <c r="AK31" s="335"/>
      <c r="AL31" s="335"/>
      <c r="AM31" s="335"/>
      <c r="AN31" s="335"/>
      <c r="AO31" s="336"/>
    </row>
    <row r="32" spans="1:41" s="97" customFormat="1" ht="14.25" x14ac:dyDescent="0.4">
      <c r="A32" s="333"/>
      <c r="B32" s="334"/>
      <c r="C32" s="334"/>
      <c r="D32" s="334"/>
      <c r="E32" s="334"/>
      <c r="F32" s="334"/>
      <c r="G32" s="334"/>
      <c r="H32" s="334"/>
      <c r="I32" s="334"/>
      <c r="J32" s="334"/>
      <c r="K32" s="334"/>
      <c r="L32" s="334"/>
      <c r="M32" s="334"/>
      <c r="N32" s="334"/>
      <c r="O32" s="334"/>
      <c r="P32" s="334"/>
      <c r="Q32" s="334"/>
      <c r="R32" s="335"/>
      <c r="S32" s="335"/>
      <c r="T32" s="335"/>
      <c r="U32" s="335"/>
      <c r="V32" s="335" t="s">
        <v>969</v>
      </c>
      <c r="W32" s="335"/>
      <c r="X32" s="335"/>
      <c r="Y32" s="335"/>
      <c r="Z32" s="335" t="s">
        <v>970</v>
      </c>
      <c r="AA32" s="335"/>
      <c r="AB32" s="335"/>
      <c r="AC32" s="335"/>
      <c r="AD32" s="335"/>
      <c r="AE32" s="335"/>
      <c r="AF32" s="335"/>
      <c r="AG32" s="335"/>
      <c r="AH32" s="335" t="s">
        <v>971</v>
      </c>
      <c r="AI32" s="335"/>
      <c r="AJ32" s="335"/>
      <c r="AK32" s="335"/>
      <c r="AL32" s="335"/>
      <c r="AM32" s="335"/>
      <c r="AN32" s="335"/>
      <c r="AO32" s="336"/>
    </row>
    <row r="33" spans="1:41" s="97" customFormat="1" ht="14.25" x14ac:dyDescent="0.4">
      <c r="A33" s="333"/>
      <c r="B33" s="334"/>
      <c r="C33" s="334"/>
      <c r="D33" s="334"/>
      <c r="E33" s="334"/>
      <c r="F33" s="334"/>
      <c r="G33" s="334"/>
      <c r="H33" s="334"/>
      <c r="I33" s="334"/>
      <c r="J33" s="334"/>
      <c r="K33" s="334"/>
      <c r="L33" s="334"/>
      <c r="M33" s="334"/>
      <c r="N33" s="334"/>
      <c r="O33" s="334"/>
      <c r="P33" s="334"/>
      <c r="Q33" s="334"/>
      <c r="R33" s="335" t="s">
        <v>972</v>
      </c>
      <c r="S33" s="335"/>
      <c r="T33" s="335"/>
      <c r="U33" s="335"/>
      <c r="V33" s="335" t="s">
        <v>966</v>
      </c>
      <c r="W33" s="335"/>
      <c r="X33" s="335"/>
      <c r="Y33" s="335"/>
      <c r="Z33" s="335" t="s">
        <v>967</v>
      </c>
      <c r="AA33" s="335"/>
      <c r="AB33" s="335"/>
      <c r="AC33" s="335"/>
      <c r="AD33" s="335"/>
      <c r="AE33" s="335"/>
      <c r="AF33" s="335"/>
      <c r="AG33" s="335"/>
      <c r="AH33" s="335" t="s">
        <v>973</v>
      </c>
      <c r="AI33" s="335"/>
      <c r="AJ33" s="335"/>
      <c r="AK33" s="335"/>
      <c r="AL33" s="335"/>
      <c r="AM33" s="335"/>
      <c r="AN33" s="335"/>
      <c r="AO33" s="336"/>
    </row>
    <row r="34" spans="1:41" s="97" customFormat="1" ht="14.25" x14ac:dyDescent="0.4">
      <c r="A34" s="333"/>
      <c r="B34" s="334"/>
      <c r="C34" s="334"/>
      <c r="D34" s="334"/>
      <c r="E34" s="334"/>
      <c r="F34" s="334"/>
      <c r="G34" s="334"/>
      <c r="H34" s="334"/>
      <c r="I34" s="334"/>
      <c r="J34" s="334"/>
      <c r="K34" s="334"/>
      <c r="L34" s="334"/>
      <c r="M34" s="334"/>
      <c r="N34" s="334"/>
      <c r="O34" s="334"/>
      <c r="P34" s="334"/>
      <c r="Q34" s="334"/>
      <c r="R34" s="335"/>
      <c r="S34" s="335"/>
      <c r="T34" s="335"/>
      <c r="U34" s="335"/>
      <c r="V34" s="335" t="s">
        <v>969</v>
      </c>
      <c r="W34" s="335"/>
      <c r="X34" s="335"/>
      <c r="Y34" s="335"/>
      <c r="Z34" s="335" t="s">
        <v>970</v>
      </c>
      <c r="AA34" s="335"/>
      <c r="AB34" s="335"/>
      <c r="AC34" s="335"/>
      <c r="AD34" s="335"/>
      <c r="AE34" s="335"/>
      <c r="AF34" s="335"/>
      <c r="AG34" s="335"/>
      <c r="AH34" s="335" t="s">
        <v>974</v>
      </c>
      <c r="AI34" s="335"/>
      <c r="AJ34" s="335"/>
      <c r="AK34" s="335"/>
      <c r="AL34" s="335"/>
      <c r="AM34" s="335"/>
      <c r="AN34" s="335"/>
      <c r="AO34" s="336"/>
    </row>
    <row r="35" spans="1:41" s="109" customFormat="1" ht="33.75" customHeight="1" thickBot="1" x14ac:dyDescent="0.45">
      <c r="A35" s="337" t="s">
        <v>975</v>
      </c>
      <c r="B35" s="338"/>
      <c r="C35" s="338"/>
      <c r="D35" s="338"/>
      <c r="E35" s="338"/>
      <c r="F35" s="338"/>
      <c r="G35" s="338"/>
      <c r="H35" s="338"/>
      <c r="I35" s="338"/>
      <c r="J35" s="338"/>
      <c r="K35" s="338"/>
      <c r="L35" s="338"/>
      <c r="M35" s="338"/>
      <c r="N35" s="338"/>
      <c r="O35" s="338"/>
      <c r="P35" s="338"/>
      <c r="Q35" s="338"/>
      <c r="R35" s="338" t="s">
        <v>976</v>
      </c>
      <c r="S35" s="338"/>
      <c r="T35" s="338"/>
      <c r="U35" s="338"/>
      <c r="V35" s="338" t="s">
        <v>966</v>
      </c>
      <c r="W35" s="338"/>
      <c r="X35" s="338"/>
      <c r="Y35" s="338"/>
      <c r="Z35" s="338" t="s">
        <v>967</v>
      </c>
      <c r="AA35" s="338"/>
      <c r="AB35" s="338"/>
      <c r="AC35" s="338"/>
      <c r="AD35" s="338"/>
      <c r="AE35" s="338"/>
      <c r="AF35" s="338"/>
      <c r="AG35" s="338"/>
      <c r="AH35" s="338" t="s">
        <v>977</v>
      </c>
      <c r="AI35" s="338"/>
      <c r="AJ35" s="338"/>
      <c r="AK35" s="338"/>
      <c r="AL35" s="338"/>
      <c r="AM35" s="338"/>
      <c r="AN35" s="338"/>
      <c r="AO35" s="339"/>
    </row>
  </sheetData>
  <sheetProtection algorithmName="SHA-512" hashValue="rTIoQeOBtxbssU5oz3Ew2HpuRVnfrKxBjSaq5rnOGx/sUZdfw4NUo0iYw0hGBbAtyo7xvqEcUBywbf+zZ0UQPQ==" saltValue="v/GY1iT/8SW2P31TGuV4/A==" spinCount="100000" sheet="1" objects="1" scenarios="1" selectLockedCells="1" selectUnlockedCells="1"/>
  <mergeCells count="72">
    <mergeCell ref="A35:Q35"/>
    <mergeCell ref="R35:U35"/>
    <mergeCell ref="V35:Y35"/>
    <mergeCell ref="Z35:AG35"/>
    <mergeCell ref="AH35:AO35"/>
    <mergeCell ref="AD26:AI26"/>
    <mergeCell ref="A31:Q34"/>
    <mergeCell ref="R31:U32"/>
    <mergeCell ref="V31:Y31"/>
    <mergeCell ref="Z31:AG31"/>
    <mergeCell ref="AH31:AO31"/>
    <mergeCell ref="V32:Y32"/>
    <mergeCell ref="Z32:AG32"/>
    <mergeCell ref="AH32:AO32"/>
    <mergeCell ref="R33:U34"/>
    <mergeCell ref="V33:Y33"/>
    <mergeCell ref="Z33:AG33"/>
    <mergeCell ref="AH33:AO33"/>
    <mergeCell ref="V34:Y34"/>
    <mergeCell ref="Z34:AG34"/>
    <mergeCell ref="AH34:AO34"/>
    <mergeCell ref="AJ27:AO27"/>
    <mergeCell ref="A30:Q30"/>
    <mergeCell ref="R30:U30"/>
    <mergeCell ref="V30:Y30"/>
    <mergeCell ref="Z30:AG30"/>
    <mergeCell ref="AH30:AO30"/>
    <mergeCell ref="A24:H27"/>
    <mergeCell ref="I24:Q24"/>
    <mergeCell ref="R24:W24"/>
    <mergeCell ref="X24:AC24"/>
    <mergeCell ref="AD24:AI24"/>
    <mergeCell ref="I27:Q27"/>
    <mergeCell ref="R27:W27"/>
    <mergeCell ref="X27:AC27"/>
    <mergeCell ref="AD27:AI27"/>
    <mergeCell ref="I26:Q26"/>
    <mergeCell ref="AJ26:AO26"/>
    <mergeCell ref="A19:AO19"/>
    <mergeCell ref="A22:Q23"/>
    <mergeCell ref="R22:AO22"/>
    <mergeCell ref="R23:W23"/>
    <mergeCell ref="X23:AC23"/>
    <mergeCell ref="AD23:AI23"/>
    <mergeCell ref="AJ23:AO23"/>
    <mergeCell ref="AJ24:AO24"/>
    <mergeCell ref="I25:Q25"/>
    <mergeCell ref="R25:W25"/>
    <mergeCell ref="X25:AC25"/>
    <mergeCell ref="AD25:AI25"/>
    <mergeCell ref="AJ25:AO25"/>
    <mergeCell ref="R26:W26"/>
    <mergeCell ref="X26:AC26"/>
    <mergeCell ref="A16:T16"/>
    <mergeCell ref="U16:AO16"/>
    <mergeCell ref="A10:T10"/>
    <mergeCell ref="U10:AO10"/>
    <mergeCell ref="A11:T11"/>
    <mergeCell ref="U11:AO11"/>
    <mergeCell ref="A12:T12"/>
    <mergeCell ref="U12:AO12"/>
    <mergeCell ref="A13:AO13"/>
    <mergeCell ref="A14:T14"/>
    <mergeCell ref="U14:AO14"/>
    <mergeCell ref="A15:T15"/>
    <mergeCell ref="U15:AO15"/>
    <mergeCell ref="A1:AO2"/>
    <mergeCell ref="A4:AO4"/>
    <mergeCell ref="A8:T8"/>
    <mergeCell ref="U8:AO8"/>
    <mergeCell ref="A9:T9"/>
    <mergeCell ref="U9:AO9"/>
  </mergeCells>
  <phoneticPr fontId="1"/>
  <printOptions horizontalCentered="1"/>
  <pageMargins left="0.19685039370078741" right="0.19685039370078741" top="0.59055118110236227" bottom="0.47244094488188981" header="0.31496062992125984" footer="0.31496062992125984"/>
  <pageSetup paperSize="9" scale="68" orientation="portrait" horizontalDpi="90" verticalDpi="90" r:id="rId1"/>
  <headerFooter>
    <oddHeader>&amp;R&amp;F</oddHeader>
    <oddFooter xml:space="preserve">&amp;L&amp;A&amp;C&amp;P /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3399"/>
  </sheetPr>
  <dimension ref="A1:I42"/>
  <sheetViews>
    <sheetView showGridLines="0" zoomScale="90" zoomScaleNormal="90" workbookViewId="0">
      <pane xSplit="2" ySplit="2" topLeftCell="C24" activePane="bottomRight" state="frozen"/>
      <selection pane="topRight" activeCell="C1" sqref="C1"/>
      <selection pane="bottomLeft" activeCell="A3" sqref="A3"/>
      <selection pane="bottomRight"/>
    </sheetView>
  </sheetViews>
  <sheetFormatPr defaultRowHeight="18.75" x14ac:dyDescent="0.4"/>
  <cols>
    <col min="1" max="1" width="1.75" style="220" customWidth="1"/>
    <col min="2" max="2" width="4.875" style="217" customWidth="1"/>
    <col min="3" max="3" width="10.5" style="222" customWidth="1"/>
    <col min="4" max="4" width="9.75" style="217" customWidth="1"/>
    <col min="5" max="5" width="15" style="217" customWidth="1"/>
    <col min="6" max="6" width="21.25" style="220" bestFit="1" customWidth="1"/>
    <col min="7" max="7" width="38.5" style="220" bestFit="1" customWidth="1"/>
    <col min="8" max="8" width="55.75" style="221" customWidth="1"/>
    <col min="9" max="9" width="35.125" style="221" customWidth="1"/>
  </cols>
  <sheetData>
    <row r="1" spans="1:9" ht="19.5" x14ac:dyDescent="0.4">
      <c r="A1" s="216" t="s">
        <v>1174</v>
      </c>
      <c r="C1" s="218"/>
      <c r="D1" s="219"/>
    </row>
    <row r="2" spans="1:9" x14ac:dyDescent="0.4">
      <c r="B2" s="262" t="s">
        <v>1175</v>
      </c>
      <c r="C2" s="263" t="s">
        <v>1176</v>
      </c>
      <c r="D2" s="264" t="s">
        <v>1177</v>
      </c>
      <c r="E2" s="264" t="s">
        <v>1178</v>
      </c>
      <c r="F2" s="264" t="s">
        <v>1179</v>
      </c>
      <c r="G2" s="264" t="s">
        <v>1180</v>
      </c>
      <c r="H2" s="265" t="s">
        <v>1181</v>
      </c>
      <c r="I2" s="265" t="s">
        <v>1182</v>
      </c>
    </row>
    <row r="3" spans="1:9" x14ac:dyDescent="0.4">
      <c r="B3" s="266">
        <v>1</v>
      </c>
      <c r="C3" s="267">
        <v>43908</v>
      </c>
      <c r="D3" s="266" t="s">
        <v>1183</v>
      </c>
      <c r="E3" s="266" t="s">
        <v>1184</v>
      </c>
      <c r="F3" s="268" t="s">
        <v>43</v>
      </c>
      <c r="G3" s="268" t="s">
        <v>1185</v>
      </c>
      <c r="H3" s="269"/>
      <c r="I3" s="269" t="s">
        <v>1186</v>
      </c>
    </row>
    <row r="4" spans="1:9" x14ac:dyDescent="0.4">
      <c r="B4" s="266">
        <v>2</v>
      </c>
      <c r="C4" s="267">
        <v>43943</v>
      </c>
      <c r="D4" s="266" t="s">
        <v>1183</v>
      </c>
      <c r="E4" s="266" t="s">
        <v>1187</v>
      </c>
      <c r="F4" s="268" t="s">
        <v>1188</v>
      </c>
      <c r="G4" s="268" t="s">
        <v>1189</v>
      </c>
      <c r="H4" s="269" t="s">
        <v>1190</v>
      </c>
      <c r="I4" s="269"/>
    </row>
    <row r="5" spans="1:9" ht="28.5" x14ac:dyDescent="0.4">
      <c r="B5" s="266">
        <v>3</v>
      </c>
      <c r="C5" s="267">
        <v>43943</v>
      </c>
      <c r="D5" s="266" t="s">
        <v>1183</v>
      </c>
      <c r="E5" s="266" t="s">
        <v>1187</v>
      </c>
      <c r="F5" s="268" t="s">
        <v>1191</v>
      </c>
      <c r="G5" s="269" t="s">
        <v>1192</v>
      </c>
      <c r="H5" s="269" t="s">
        <v>1193</v>
      </c>
      <c r="I5" s="269"/>
    </row>
    <row r="6" spans="1:9" x14ac:dyDescent="0.4">
      <c r="B6" s="266">
        <v>4</v>
      </c>
      <c r="C6" s="267">
        <v>43965</v>
      </c>
      <c r="D6" s="266" t="s">
        <v>1183</v>
      </c>
      <c r="E6" s="266" t="s">
        <v>1246</v>
      </c>
      <c r="F6" s="268" t="s">
        <v>1247</v>
      </c>
      <c r="G6" s="269" t="s">
        <v>1248</v>
      </c>
      <c r="H6" s="269" t="s">
        <v>1249</v>
      </c>
      <c r="I6" s="269"/>
    </row>
    <row r="7" spans="1:9" ht="28.5" x14ac:dyDescent="0.4">
      <c r="B7" s="266">
        <v>5</v>
      </c>
      <c r="C7" s="267">
        <v>43971</v>
      </c>
      <c r="D7" s="266" t="s">
        <v>1183</v>
      </c>
      <c r="E7" s="266" t="s">
        <v>1250</v>
      </c>
      <c r="F7" s="268" t="s">
        <v>1251</v>
      </c>
      <c r="G7" s="269" t="s">
        <v>1252</v>
      </c>
      <c r="H7" s="269" t="s">
        <v>1253</v>
      </c>
      <c r="I7" s="269" t="s">
        <v>1256</v>
      </c>
    </row>
    <row r="8" spans="1:9" x14ac:dyDescent="0.4">
      <c r="B8" s="266">
        <v>6</v>
      </c>
      <c r="C8" s="267">
        <v>43997</v>
      </c>
      <c r="D8" s="266" t="s">
        <v>1183</v>
      </c>
      <c r="E8" s="266" t="s">
        <v>1262</v>
      </c>
      <c r="F8" s="268" t="s">
        <v>1242</v>
      </c>
      <c r="G8" s="269" t="s">
        <v>1263</v>
      </c>
      <c r="H8" s="269" t="s">
        <v>1264</v>
      </c>
      <c r="I8" s="269"/>
    </row>
    <row r="9" spans="1:9" ht="28.5" x14ac:dyDescent="0.4">
      <c r="B9" s="266">
        <v>7</v>
      </c>
      <c r="C9" s="267">
        <v>43997</v>
      </c>
      <c r="D9" s="266" t="s">
        <v>1183</v>
      </c>
      <c r="E9" s="266" t="s">
        <v>1262</v>
      </c>
      <c r="F9" s="268" t="s">
        <v>1242</v>
      </c>
      <c r="G9" s="269" t="s">
        <v>1265</v>
      </c>
      <c r="H9" s="269" t="s">
        <v>1266</v>
      </c>
      <c r="I9" s="269"/>
    </row>
    <row r="10" spans="1:9" x14ac:dyDescent="0.4">
      <c r="B10" s="266">
        <v>8</v>
      </c>
      <c r="C10" s="267">
        <v>43997</v>
      </c>
      <c r="D10" s="266" t="s">
        <v>1183</v>
      </c>
      <c r="E10" s="266" t="s">
        <v>1262</v>
      </c>
      <c r="F10" s="269" t="s">
        <v>1247</v>
      </c>
      <c r="G10" s="268" t="s">
        <v>1267</v>
      </c>
      <c r="H10" s="269" t="s">
        <v>1268</v>
      </c>
      <c r="I10" s="269"/>
    </row>
    <row r="11" spans="1:9" x14ac:dyDescent="0.4">
      <c r="B11" s="266">
        <v>9</v>
      </c>
      <c r="C11" s="267">
        <v>43958</v>
      </c>
      <c r="D11" s="266" t="s">
        <v>1183</v>
      </c>
      <c r="E11" s="266" t="s">
        <v>1259</v>
      </c>
      <c r="F11" s="268" t="s">
        <v>1188</v>
      </c>
      <c r="G11" s="268" t="s">
        <v>1232</v>
      </c>
      <c r="H11" s="269" t="s">
        <v>1233</v>
      </c>
      <c r="I11" s="269" t="s">
        <v>1236</v>
      </c>
    </row>
    <row r="12" spans="1:9" x14ac:dyDescent="0.4">
      <c r="B12" s="266">
        <v>10</v>
      </c>
      <c r="C12" s="267">
        <v>43958</v>
      </c>
      <c r="D12" s="266" t="s">
        <v>1183</v>
      </c>
      <c r="E12" s="266" t="s">
        <v>1259</v>
      </c>
      <c r="F12" s="268" t="s">
        <v>1260</v>
      </c>
      <c r="G12" s="268" t="s">
        <v>1234</v>
      </c>
      <c r="H12" s="269" t="s">
        <v>1235</v>
      </c>
      <c r="I12" s="269" t="s">
        <v>1236</v>
      </c>
    </row>
    <row r="13" spans="1:9" x14ac:dyDescent="0.4">
      <c r="B13" s="266">
        <v>11</v>
      </c>
      <c r="C13" s="267">
        <v>43958</v>
      </c>
      <c r="D13" s="266" t="s">
        <v>1183</v>
      </c>
      <c r="E13" s="266" t="s">
        <v>1259</v>
      </c>
      <c r="F13" s="268" t="s">
        <v>1231</v>
      </c>
      <c r="G13" s="268" t="s">
        <v>1237</v>
      </c>
      <c r="H13" s="269" t="s">
        <v>1238</v>
      </c>
      <c r="I13" s="269" t="s">
        <v>1236</v>
      </c>
    </row>
    <row r="14" spans="1:9" x14ac:dyDescent="0.4">
      <c r="B14" s="266">
        <v>12</v>
      </c>
      <c r="C14" s="267">
        <v>43958</v>
      </c>
      <c r="D14" s="266" t="s">
        <v>1183</v>
      </c>
      <c r="E14" s="266" t="s">
        <v>1259</v>
      </c>
      <c r="F14" s="268" t="s">
        <v>1261</v>
      </c>
      <c r="G14" s="269" t="s">
        <v>1239</v>
      </c>
      <c r="H14" s="269" t="s">
        <v>1238</v>
      </c>
      <c r="I14" s="269" t="s">
        <v>1236</v>
      </c>
    </row>
    <row r="15" spans="1:9" x14ac:dyDescent="0.4">
      <c r="B15" s="266">
        <v>13</v>
      </c>
      <c r="C15" s="267">
        <v>43958</v>
      </c>
      <c r="D15" s="266" t="s">
        <v>1183</v>
      </c>
      <c r="E15" s="266" t="s">
        <v>1259</v>
      </c>
      <c r="F15" s="268" t="s">
        <v>1242</v>
      </c>
      <c r="G15" s="269" t="s">
        <v>1241</v>
      </c>
      <c r="H15" s="269" t="s">
        <v>1243</v>
      </c>
      <c r="I15" s="269" t="s">
        <v>1236</v>
      </c>
    </row>
    <row r="16" spans="1:9" x14ac:dyDescent="0.4">
      <c r="B16" s="266">
        <v>14</v>
      </c>
      <c r="C16" s="267">
        <v>43958</v>
      </c>
      <c r="D16" s="266" t="s">
        <v>1183</v>
      </c>
      <c r="E16" s="266" t="s">
        <v>1259</v>
      </c>
      <c r="F16" s="269" t="s">
        <v>1273</v>
      </c>
      <c r="G16" s="268" t="s">
        <v>1244</v>
      </c>
      <c r="H16" s="269" t="s">
        <v>1245</v>
      </c>
      <c r="I16" s="269" t="s">
        <v>1236</v>
      </c>
    </row>
    <row r="17" spans="2:9" ht="42.75" x14ac:dyDescent="0.4">
      <c r="B17" s="266">
        <v>15</v>
      </c>
      <c r="C17" s="267">
        <v>44081</v>
      </c>
      <c r="D17" s="266" t="s">
        <v>1183</v>
      </c>
      <c r="E17" s="266" t="s">
        <v>1272</v>
      </c>
      <c r="F17" s="268" t="s">
        <v>1251</v>
      </c>
      <c r="G17" s="268" t="s">
        <v>1274</v>
      </c>
      <c r="H17" s="269" t="s">
        <v>1277</v>
      </c>
      <c r="I17" s="269" t="s">
        <v>1278</v>
      </c>
    </row>
    <row r="18" spans="2:9" ht="28.5" x14ac:dyDescent="0.4">
      <c r="B18" s="266">
        <v>16</v>
      </c>
      <c r="C18" s="267">
        <v>44081</v>
      </c>
      <c r="D18" s="266" t="s">
        <v>1183</v>
      </c>
      <c r="E18" s="266" t="s">
        <v>1272</v>
      </c>
      <c r="F18" s="268" t="s">
        <v>1247</v>
      </c>
      <c r="G18" s="268" t="s">
        <v>1275</v>
      </c>
      <c r="H18" s="269" t="s">
        <v>1276</v>
      </c>
      <c r="I18" s="269" t="s">
        <v>1278</v>
      </c>
    </row>
    <row r="19" spans="2:9" ht="28.5" x14ac:dyDescent="0.4">
      <c r="B19" s="266">
        <v>17</v>
      </c>
      <c r="C19" s="267">
        <v>44165</v>
      </c>
      <c r="D19" s="266" t="s">
        <v>1183</v>
      </c>
      <c r="E19" s="266" t="s">
        <v>1281</v>
      </c>
      <c r="F19" s="268" t="s">
        <v>1282</v>
      </c>
      <c r="G19" s="268" t="s">
        <v>1280</v>
      </c>
      <c r="H19" s="269" t="s">
        <v>1283</v>
      </c>
      <c r="I19" s="269"/>
    </row>
    <row r="20" spans="2:9" x14ac:dyDescent="0.4">
      <c r="B20" s="266">
        <v>18</v>
      </c>
      <c r="C20" s="267">
        <v>44225</v>
      </c>
      <c r="D20" s="266" t="s">
        <v>1183</v>
      </c>
      <c r="E20" s="266" t="s">
        <v>1285</v>
      </c>
      <c r="F20" s="268" t="s">
        <v>1286</v>
      </c>
      <c r="G20" s="268" t="s">
        <v>1287</v>
      </c>
      <c r="H20" s="269" t="s">
        <v>1288</v>
      </c>
      <c r="I20" s="269"/>
    </row>
    <row r="21" spans="2:9" ht="28.5" x14ac:dyDescent="0.4">
      <c r="B21" s="266">
        <v>19</v>
      </c>
      <c r="C21" s="267">
        <v>44228</v>
      </c>
      <c r="D21" s="266" t="s">
        <v>1183</v>
      </c>
      <c r="E21" s="266" t="s">
        <v>1294</v>
      </c>
      <c r="F21" s="268" t="s">
        <v>1251</v>
      </c>
      <c r="G21" s="268" t="s">
        <v>1295</v>
      </c>
      <c r="H21" s="269" t="s">
        <v>1296</v>
      </c>
      <c r="I21" s="269" t="s">
        <v>1297</v>
      </c>
    </row>
    <row r="22" spans="2:9" ht="42.75" x14ac:dyDescent="0.4">
      <c r="B22" s="266">
        <v>20</v>
      </c>
      <c r="C22" s="267">
        <v>44287</v>
      </c>
      <c r="D22" s="266" t="s">
        <v>1183</v>
      </c>
      <c r="E22" s="266" t="s">
        <v>1299</v>
      </c>
      <c r="F22" s="268" t="s">
        <v>1242</v>
      </c>
      <c r="G22" s="268" t="s">
        <v>1300</v>
      </c>
      <c r="H22" s="269" t="s">
        <v>1301</v>
      </c>
      <c r="I22" s="269"/>
    </row>
    <row r="23" spans="2:9" x14ac:dyDescent="0.4">
      <c r="B23" s="266">
        <v>21</v>
      </c>
      <c r="C23" s="267">
        <v>44314</v>
      </c>
      <c r="D23" s="266" t="s">
        <v>1183</v>
      </c>
      <c r="E23" s="266" t="s">
        <v>1299</v>
      </c>
      <c r="F23" s="268" t="s">
        <v>1304</v>
      </c>
      <c r="G23" s="268" t="s">
        <v>1305</v>
      </c>
      <c r="H23" s="269" t="s">
        <v>1306</v>
      </c>
      <c r="I23" s="269" t="s">
        <v>1307</v>
      </c>
    </row>
    <row r="24" spans="2:9" ht="42.75" x14ac:dyDescent="0.4">
      <c r="B24" s="266">
        <v>22</v>
      </c>
      <c r="C24" s="267">
        <v>44347</v>
      </c>
      <c r="D24" s="266" t="s">
        <v>1183</v>
      </c>
      <c r="E24" s="266" t="s">
        <v>1321</v>
      </c>
      <c r="F24" s="269" t="s">
        <v>1318</v>
      </c>
      <c r="G24" s="268" t="s">
        <v>1319</v>
      </c>
      <c r="H24" s="269" t="s">
        <v>1320</v>
      </c>
      <c r="I24" s="269"/>
    </row>
    <row r="25" spans="2:9" ht="42.75" x14ac:dyDescent="0.4">
      <c r="B25" s="266">
        <v>23</v>
      </c>
      <c r="C25" s="267">
        <v>44335</v>
      </c>
      <c r="D25" s="266" t="s">
        <v>1183</v>
      </c>
      <c r="E25" s="266" t="s">
        <v>1317</v>
      </c>
      <c r="F25" s="268" t="s">
        <v>1242</v>
      </c>
      <c r="G25" s="268" t="s">
        <v>1310</v>
      </c>
      <c r="H25" s="269" t="s">
        <v>1311</v>
      </c>
      <c r="I25" s="269" t="s">
        <v>1344</v>
      </c>
    </row>
    <row r="26" spans="2:9" x14ac:dyDescent="0.4">
      <c r="B26" s="266">
        <v>24</v>
      </c>
      <c r="C26" s="267">
        <v>44335</v>
      </c>
      <c r="D26" s="266" t="s">
        <v>1183</v>
      </c>
      <c r="E26" s="266" t="s">
        <v>1317</v>
      </c>
      <c r="F26" s="268" t="s">
        <v>1312</v>
      </c>
      <c r="G26" s="268" t="s">
        <v>1313</v>
      </c>
      <c r="H26" s="269" t="s">
        <v>1314</v>
      </c>
      <c r="I26" s="269" t="s">
        <v>1344</v>
      </c>
    </row>
    <row r="27" spans="2:9" ht="114" x14ac:dyDescent="0.4">
      <c r="B27" s="266">
        <v>25</v>
      </c>
      <c r="C27" s="267">
        <v>44348</v>
      </c>
      <c r="D27" s="266" t="s">
        <v>1183</v>
      </c>
      <c r="E27" s="266" t="s">
        <v>1317</v>
      </c>
      <c r="F27" s="268" t="s">
        <v>1324</v>
      </c>
      <c r="G27" s="268" t="s">
        <v>1325</v>
      </c>
      <c r="H27" s="269" t="s">
        <v>1326</v>
      </c>
      <c r="I27" s="269"/>
    </row>
    <row r="28" spans="2:9" ht="28.5" x14ac:dyDescent="0.4">
      <c r="B28" s="266">
        <v>26</v>
      </c>
      <c r="C28" s="267">
        <v>44376</v>
      </c>
      <c r="D28" s="266" t="s">
        <v>1183</v>
      </c>
      <c r="E28" s="266" t="s">
        <v>1336</v>
      </c>
      <c r="F28" s="268" t="s">
        <v>1242</v>
      </c>
      <c r="G28" s="268" t="s">
        <v>1337</v>
      </c>
      <c r="H28" s="269" t="s">
        <v>1338</v>
      </c>
      <c r="I28" s="269" t="s">
        <v>1339</v>
      </c>
    </row>
    <row r="29" spans="2:9" ht="57" x14ac:dyDescent="0.4">
      <c r="B29" s="266">
        <v>27</v>
      </c>
      <c r="C29" s="267">
        <v>44386</v>
      </c>
      <c r="D29" s="266" t="s">
        <v>1183</v>
      </c>
      <c r="E29" s="266" t="s">
        <v>1340</v>
      </c>
      <c r="F29" s="268" t="s">
        <v>1341</v>
      </c>
      <c r="G29" s="268" t="s">
        <v>1342</v>
      </c>
      <c r="H29" s="269" t="s">
        <v>1343</v>
      </c>
      <c r="I29" s="269"/>
    </row>
    <row r="30" spans="2:9" ht="71.25" x14ac:dyDescent="0.4">
      <c r="B30" s="266">
        <v>28</v>
      </c>
      <c r="C30" s="267">
        <v>44386</v>
      </c>
      <c r="D30" s="266" t="s">
        <v>1183</v>
      </c>
      <c r="E30" s="266" t="s">
        <v>1340</v>
      </c>
      <c r="F30" s="268" t="s">
        <v>1341</v>
      </c>
      <c r="G30" s="268" t="s">
        <v>1345</v>
      </c>
      <c r="H30" s="269" t="s">
        <v>1346</v>
      </c>
      <c r="I30" s="269"/>
    </row>
    <row r="31" spans="2:9" ht="42.75" x14ac:dyDescent="0.4">
      <c r="B31" s="266">
        <v>29</v>
      </c>
      <c r="C31" s="267">
        <v>44397</v>
      </c>
      <c r="D31" s="266" t="s">
        <v>1183</v>
      </c>
      <c r="E31" s="266" t="s">
        <v>1299</v>
      </c>
      <c r="F31" s="268" t="s">
        <v>1260</v>
      </c>
      <c r="G31" s="268" t="s">
        <v>1355</v>
      </c>
      <c r="H31" s="269" t="s">
        <v>1356</v>
      </c>
      <c r="I31" s="269" t="s">
        <v>1357</v>
      </c>
    </row>
    <row r="32" spans="2:9" ht="28.5" x14ac:dyDescent="0.4">
      <c r="B32" s="266">
        <v>30</v>
      </c>
      <c r="C32" s="267">
        <v>44397</v>
      </c>
      <c r="D32" s="266" t="s">
        <v>1183</v>
      </c>
      <c r="E32" s="266" t="s">
        <v>1299</v>
      </c>
      <c r="F32" s="268" t="s">
        <v>1251</v>
      </c>
      <c r="G32" s="268" t="s">
        <v>1354</v>
      </c>
      <c r="H32" s="269" t="s">
        <v>1358</v>
      </c>
      <c r="I32" s="269" t="s">
        <v>1357</v>
      </c>
    </row>
    <row r="33" spans="2:9" x14ac:dyDescent="0.4">
      <c r="B33" s="266">
        <v>31</v>
      </c>
      <c r="C33" s="267"/>
      <c r="D33" s="266"/>
      <c r="E33" s="266"/>
      <c r="F33" s="268"/>
      <c r="G33" s="268"/>
      <c r="H33" s="269"/>
      <c r="I33" s="269"/>
    </row>
    <row r="34" spans="2:9" x14ac:dyDescent="0.4">
      <c r="B34" s="266">
        <v>32</v>
      </c>
      <c r="C34" s="267"/>
      <c r="D34" s="266"/>
      <c r="E34" s="266"/>
      <c r="F34" s="268"/>
      <c r="G34" s="268"/>
      <c r="H34" s="269"/>
      <c r="I34" s="269"/>
    </row>
    <row r="35" spans="2:9" x14ac:dyDescent="0.4">
      <c r="B35" s="266">
        <v>33</v>
      </c>
      <c r="C35" s="267"/>
      <c r="D35" s="266"/>
      <c r="E35" s="266"/>
      <c r="F35" s="268"/>
      <c r="G35" s="268"/>
      <c r="H35" s="269"/>
      <c r="I35" s="269"/>
    </row>
    <row r="36" spans="2:9" x14ac:dyDescent="0.4">
      <c r="B36" s="266">
        <v>34</v>
      </c>
      <c r="C36" s="267"/>
      <c r="D36" s="266"/>
      <c r="E36" s="266"/>
      <c r="F36" s="268"/>
      <c r="G36" s="268"/>
      <c r="H36" s="269"/>
      <c r="I36" s="269"/>
    </row>
    <row r="37" spans="2:9" x14ac:dyDescent="0.4">
      <c r="B37" s="266">
        <v>35</v>
      </c>
      <c r="C37" s="267"/>
      <c r="D37" s="266"/>
      <c r="E37" s="266"/>
      <c r="F37" s="268"/>
      <c r="G37" s="268"/>
      <c r="H37" s="269"/>
      <c r="I37" s="269"/>
    </row>
    <row r="38" spans="2:9" x14ac:dyDescent="0.4">
      <c r="B38" s="266">
        <v>36</v>
      </c>
      <c r="C38" s="267"/>
      <c r="D38" s="266"/>
      <c r="E38" s="266"/>
      <c r="F38" s="268"/>
      <c r="G38" s="268"/>
      <c r="H38" s="269"/>
      <c r="I38" s="269"/>
    </row>
    <row r="39" spans="2:9" x14ac:dyDescent="0.4">
      <c r="B39" s="266">
        <v>37</v>
      </c>
      <c r="C39" s="267"/>
      <c r="D39" s="266"/>
      <c r="E39" s="266"/>
      <c r="F39" s="268"/>
      <c r="G39" s="268"/>
      <c r="H39" s="269"/>
      <c r="I39" s="269"/>
    </row>
    <row r="40" spans="2:9" x14ac:dyDescent="0.4">
      <c r="B40" s="266">
        <v>38</v>
      </c>
      <c r="C40" s="267"/>
      <c r="D40" s="266"/>
      <c r="E40" s="266"/>
      <c r="F40" s="268"/>
      <c r="G40" s="268"/>
      <c r="H40" s="269"/>
      <c r="I40" s="269"/>
    </row>
    <row r="41" spans="2:9" x14ac:dyDescent="0.4">
      <c r="B41" s="266">
        <v>39</v>
      </c>
      <c r="C41" s="267"/>
      <c r="D41" s="266"/>
      <c r="E41" s="266"/>
      <c r="F41" s="268"/>
      <c r="G41" s="268"/>
      <c r="H41" s="269"/>
      <c r="I41" s="269"/>
    </row>
    <row r="42" spans="2:9" x14ac:dyDescent="0.4">
      <c r="B42" s="266">
        <v>40</v>
      </c>
      <c r="C42" s="267"/>
      <c r="D42" s="266"/>
      <c r="E42" s="266"/>
      <c r="F42" s="268"/>
      <c r="G42" s="268"/>
      <c r="H42" s="269"/>
      <c r="I42" s="269"/>
    </row>
  </sheetData>
  <sheetProtection algorithmName="SHA-512" hashValue="q26xx42Do5vybQCjZTnC8OwnusWiYBdUs6hX4Yf57aobpHkSZtjIriEVrp/Mdbtf3KDFT4MSmpXU7uB0EpFvZg==" saltValue="nmoRcS/JWfBAPHaE1Nm9dA==" spinCount="100000" sheet="1" objects="1" scenarios="1"/>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0000"/>
  </sheetPr>
  <dimension ref="A1:BV130"/>
  <sheetViews>
    <sheetView showGridLines="0" view="pageBreakPreview" zoomScale="90" zoomScaleNormal="90" zoomScaleSheetLayoutView="90" workbookViewId="0"/>
  </sheetViews>
  <sheetFormatPr defaultColWidth="2.75" defaultRowHeight="18.75" x14ac:dyDescent="0.4"/>
  <sheetData>
    <row r="1" spans="1:68" s="113" customFormat="1" ht="31.15" customHeight="1" x14ac:dyDescent="0.4">
      <c r="BM1" s="114"/>
    </row>
    <row r="2" spans="1:68" s="113" customFormat="1" ht="40.9" customHeight="1" x14ac:dyDescent="0.4">
      <c r="A2" s="388" t="str">
        <f>基本情報!A5</f>
        <v>第６種オープンコンピュータ通信網サービス　IP1/forVPN/動的IP　契約申込書（新規）</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118"/>
      <c r="AT2" s="118"/>
      <c r="AU2" s="118"/>
      <c r="AV2" s="118"/>
      <c r="AW2" s="118"/>
      <c r="AX2" s="118"/>
      <c r="AY2" s="118"/>
      <c r="AZ2" s="118"/>
      <c r="BA2" s="118"/>
      <c r="BB2" s="118"/>
      <c r="BC2" s="118"/>
      <c r="BD2" s="118"/>
      <c r="BE2" s="118"/>
      <c r="BF2" s="118"/>
      <c r="BG2" s="118"/>
      <c r="BH2" s="118"/>
      <c r="BI2" s="119"/>
      <c r="BJ2" s="119"/>
      <c r="BK2" s="119"/>
      <c r="BL2" s="119"/>
      <c r="BM2" s="119"/>
    </row>
    <row r="3" spans="1:68" s="123" customFormat="1" x14ac:dyDescent="0.4">
      <c r="A3" s="389" t="s">
        <v>1053</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1"/>
      <c r="AS3" s="120"/>
      <c r="AT3" s="121"/>
      <c r="AU3" s="121"/>
      <c r="AV3" s="121"/>
      <c r="AW3" s="121"/>
      <c r="AX3" s="121"/>
      <c r="AY3" s="121"/>
      <c r="AZ3" s="121"/>
      <c r="BA3" s="121"/>
      <c r="BB3" s="121"/>
      <c r="BC3" s="121"/>
      <c r="BD3" s="121"/>
      <c r="BE3" s="121"/>
      <c r="BF3" s="121"/>
      <c r="BG3" s="121"/>
      <c r="BH3" s="121"/>
      <c r="BI3" s="121"/>
      <c r="BJ3" s="121"/>
      <c r="BK3" s="121"/>
      <c r="BL3" s="121"/>
      <c r="BM3" s="121"/>
      <c r="BN3" s="122"/>
      <c r="BO3" s="122"/>
      <c r="BP3" s="122"/>
    </row>
    <row r="4" spans="1:68" s="126" customFormat="1" ht="5.45" customHeight="1" x14ac:dyDescent="0.4">
      <c r="A4" s="124"/>
      <c r="B4" s="124"/>
      <c r="C4" s="124"/>
      <c r="D4" s="124"/>
      <c r="E4" s="124"/>
      <c r="F4" s="124"/>
      <c r="G4" s="124"/>
      <c r="H4" s="124"/>
      <c r="I4" s="124"/>
      <c r="J4" s="124"/>
      <c r="K4" s="124"/>
      <c r="L4" s="124"/>
      <c r="M4" s="124"/>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1"/>
      <c r="AT4" s="121"/>
      <c r="AU4" s="121"/>
      <c r="AV4" s="121"/>
      <c r="AW4" s="121"/>
      <c r="AX4" s="121"/>
      <c r="AY4" s="121"/>
      <c r="AZ4" s="121"/>
      <c r="BA4" s="121"/>
      <c r="BB4" s="121"/>
      <c r="BC4" s="121"/>
      <c r="BD4" s="121"/>
      <c r="BE4" s="121"/>
      <c r="BF4" s="121"/>
      <c r="BG4" s="121"/>
      <c r="BH4" s="121"/>
      <c r="BI4" s="121"/>
      <c r="BJ4" s="121"/>
      <c r="BK4" s="121"/>
      <c r="BL4" s="121"/>
      <c r="BM4" s="121"/>
    </row>
    <row r="5" spans="1:68" s="128" customFormat="1" ht="100.15" customHeight="1" x14ac:dyDescent="0.4">
      <c r="A5" s="392" t="s">
        <v>1096</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127"/>
      <c r="AT5" s="127"/>
      <c r="AU5" s="127"/>
      <c r="AV5" s="127"/>
      <c r="AW5" s="127"/>
      <c r="AX5" s="127"/>
      <c r="AY5" s="127"/>
      <c r="AZ5" s="127"/>
      <c r="BA5" s="127"/>
      <c r="BB5" s="127"/>
      <c r="BC5" s="127"/>
      <c r="BD5" s="127"/>
      <c r="BE5" s="127"/>
      <c r="BF5" s="127"/>
      <c r="BG5" s="127"/>
      <c r="BH5" s="127"/>
      <c r="BI5" s="127"/>
      <c r="BJ5" s="127"/>
      <c r="BK5" s="127"/>
      <c r="BL5" s="127"/>
      <c r="BM5" s="127"/>
    </row>
    <row r="6" spans="1:68" s="128" customFormat="1" ht="6.6" customHeight="1" x14ac:dyDescent="0.4">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27"/>
      <c r="AT6" s="127"/>
      <c r="AU6" s="127"/>
      <c r="AV6" s="127"/>
      <c r="AW6" s="127"/>
      <c r="AX6" s="127"/>
      <c r="AY6" s="127"/>
      <c r="AZ6" s="127"/>
      <c r="BA6" s="127"/>
      <c r="BB6" s="127"/>
      <c r="BC6" s="127"/>
      <c r="BD6" s="127"/>
      <c r="BE6" s="127"/>
      <c r="BF6" s="127"/>
      <c r="BG6" s="127"/>
      <c r="BH6" s="127"/>
      <c r="BI6" s="127"/>
      <c r="BJ6" s="127"/>
      <c r="BK6" s="127"/>
      <c r="BL6" s="127"/>
      <c r="BM6" s="127"/>
    </row>
    <row r="7" spans="1:68" s="128" customFormat="1" ht="19.149999999999999" customHeight="1" x14ac:dyDescent="0.4">
      <c r="A7" s="129"/>
      <c r="B7" s="130" t="s">
        <v>1054</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row>
    <row r="8" spans="1:68" s="128" customFormat="1" ht="18.399999999999999" customHeight="1" x14ac:dyDescent="0.4">
      <c r="A8" s="129"/>
      <c r="B8" s="393" t="s">
        <v>1055</v>
      </c>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5"/>
      <c r="AK8" s="132" t="s">
        <v>88</v>
      </c>
      <c r="AL8" s="133"/>
      <c r="AM8" s="396" t="s">
        <v>1056</v>
      </c>
      <c r="AN8" s="397"/>
      <c r="AO8" s="397"/>
      <c r="AP8" s="398"/>
      <c r="AQ8" s="399" t="s">
        <v>1057</v>
      </c>
      <c r="AR8" s="400"/>
      <c r="AS8" s="129"/>
      <c r="AT8" s="129"/>
      <c r="AU8" s="129"/>
      <c r="AV8" s="129"/>
    </row>
    <row r="9" spans="1:68" s="128" customFormat="1" ht="17.649999999999999" customHeight="1" x14ac:dyDescent="0.4">
      <c r="A9" s="129"/>
      <c r="B9" s="134" t="s">
        <v>1058</v>
      </c>
      <c r="C9" s="135"/>
      <c r="D9" s="136"/>
      <c r="E9" s="134" t="s">
        <v>1059</v>
      </c>
      <c r="F9" s="135"/>
      <c r="G9" s="135"/>
      <c r="H9" s="135"/>
      <c r="I9" s="135"/>
      <c r="J9" s="135"/>
      <c r="K9" s="135"/>
      <c r="L9" s="135"/>
      <c r="M9" s="135"/>
      <c r="N9" s="135"/>
      <c r="O9" s="135"/>
      <c r="P9" s="135"/>
      <c r="Q9" s="135"/>
      <c r="R9" s="136"/>
      <c r="S9" s="380" t="s">
        <v>1060</v>
      </c>
      <c r="T9" s="381"/>
      <c r="U9" s="381"/>
      <c r="V9" s="381"/>
      <c r="W9" s="381"/>
      <c r="X9" s="381"/>
      <c r="Y9" s="381"/>
      <c r="Z9" s="381"/>
      <c r="AA9" s="381"/>
      <c r="AB9" s="381"/>
      <c r="AC9" s="381"/>
      <c r="AD9" s="381"/>
      <c r="AE9" s="381"/>
      <c r="AF9" s="381"/>
      <c r="AG9" s="381"/>
      <c r="AH9" s="381"/>
      <c r="AI9" s="381"/>
      <c r="AJ9" s="382"/>
      <c r="AK9" s="370" t="s">
        <v>954</v>
      </c>
      <c r="AL9" s="371"/>
      <c r="AM9" s="370" t="s">
        <v>954</v>
      </c>
      <c r="AN9" s="376"/>
      <c r="AO9" s="376"/>
      <c r="AP9" s="371"/>
      <c r="AQ9" s="370" t="s">
        <v>954</v>
      </c>
      <c r="AR9" s="371"/>
      <c r="AS9" s="129"/>
      <c r="AT9" s="129"/>
      <c r="AU9" s="129"/>
      <c r="AV9" s="129"/>
    </row>
    <row r="10" spans="1:68" s="128" customFormat="1" ht="17.649999999999999" customHeight="1" x14ac:dyDescent="0.4">
      <c r="A10" s="129"/>
      <c r="B10" s="137"/>
      <c r="C10" s="138"/>
      <c r="D10" s="139"/>
      <c r="E10" s="140"/>
      <c r="F10" s="141"/>
      <c r="G10" s="141"/>
      <c r="H10" s="141"/>
      <c r="I10" s="141"/>
      <c r="J10" s="141"/>
      <c r="K10" s="141"/>
      <c r="L10" s="141"/>
      <c r="M10" s="141"/>
      <c r="N10" s="141"/>
      <c r="O10" s="141"/>
      <c r="P10" s="141"/>
      <c r="Q10" s="141"/>
      <c r="R10" s="142"/>
      <c r="S10" s="380" t="s">
        <v>1061</v>
      </c>
      <c r="T10" s="381"/>
      <c r="U10" s="381"/>
      <c r="V10" s="381"/>
      <c r="W10" s="381"/>
      <c r="X10" s="381"/>
      <c r="Y10" s="381"/>
      <c r="Z10" s="381"/>
      <c r="AA10" s="381"/>
      <c r="AB10" s="381"/>
      <c r="AC10" s="381"/>
      <c r="AD10" s="381"/>
      <c r="AE10" s="381"/>
      <c r="AF10" s="381"/>
      <c r="AG10" s="381"/>
      <c r="AH10" s="381"/>
      <c r="AI10" s="381"/>
      <c r="AJ10" s="382"/>
      <c r="AK10" s="374"/>
      <c r="AL10" s="375"/>
      <c r="AM10" s="374"/>
      <c r="AN10" s="378"/>
      <c r="AO10" s="378"/>
      <c r="AP10" s="375"/>
      <c r="AQ10" s="374"/>
      <c r="AR10" s="375"/>
      <c r="AS10" s="129"/>
      <c r="AT10" s="129"/>
      <c r="AU10" s="129"/>
      <c r="AV10" s="129"/>
    </row>
    <row r="11" spans="1:68" s="128" customFormat="1" ht="17.649999999999999" customHeight="1" x14ac:dyDescent="0.4">
      <c r="A11" s="129"/>
      <c r="B11" s="137"/>
      <c r="C11" s="138"/>
      <c r="D11" s="139"/>
      <c r="E11" s="134" t="s">
        <v>1062</v>
      </c>
      <c r="F11" s="135"/>
      <c r="G11" s="135"/>
      <c r="H11" s="135"/>
      <c r="I11" s="135"/>
      <c r="J11" s="136"/>
      <c r="K11" s="134" t="s">
        <v>1063</v>
      </c>
      <c r="L11" s="135"/>
      <c r="M11" s="135"/>
      <c r="N11" s="135"/>
      <c r="O11" s="135"/>
      <c r="P11" s="135"/>
      <c r="Q11" s="135"/>
      <c r="R11" s="136"/>
      <c r="S11" s="380" t="s">
        <v>1064</v>
      </c>
      <c r="T11" s="381"/>
      <c r="U11" s="381"/>
      <c r="V11" s="381"/>
      <c r="W11" s="381"/>
      <c r="X11" s="381"/>
      <c r="Y11" s="381"/>
      <c r="Z11" s="381"/>
      <c r="AA11" s="381"/>
      <c r="AB11" s="381"/>
      <c r="AC11" s="381"/>
      <c r="AD11" s="381"/>
      <c r="AE11" s="381"/>
      <c r="AF11" s="381"/>
      <c r="AG11" s="381"/>
      <c r="AH11" s="381"/>
      <c r="AI11" s="381"/>
      <c r="AJ11" s="382"/>
      <c r="AK11" s="370" t="s">
        <v>954</v>
      </c>
      <c r="AL11" s="371"/>
      <c r="AM11" s="370" t="s">
        <v>954</v>
      </c>
      <c r="AN11" s="376"/>
      <c r="AO11" s="376"/>
      <c r="AP11" s="371"/>
      <c r="AQ11" s="370" t="s">
        <v>954</v>
      </c>
      <c r="AR11" s="371"/>
      <c r="AS11" s="129"/>
      <c r="AT11" s="129"/>
      <c r="AU11" s="129"/>
      <c r="AV11" s="129"/>
    </row>
    <row r="12" spans="1:68" s="128" customFormat="1" ht="17.649999999999999" customHeight="1" x14ac:dyDescent="0.4">
      <c r="A12" s="129"/>
      <c r="B12" s="137"/>
      <c r="C12" s="138"/>
      <c r="D12" s="139"/>
      <c r="E12" s="140"/>
      <c r="F12" s="141"/>
      <c r="G12" s="141"/>
      <c r="H12" s="141"/>
      <c r="I12" s="141"/>
      <c r="J12" s="142"/>
      <c r="K12" s="140"/>
      <c r="L12" s="141"/>
      <c r="M12" s="141"/>
      <c r="N12" s="141"/>
      <c r="O12" s="141"/>
      <c r="P12" s="141"/>
      <c r="Q12" s="141"/>
      <c r="R12" s="142"/>
      <c r="S12" s="380" t="s">
        <v>1065</v>
      </c>
      <c r="T12" s="381"/>
      <c r="U12" s="381"/>
      <c r="V12" s="381"/>
      <c r="W12" s="381"/>
      <c r="X12" s="381"/>
      <c r="Y12" s="381"/>
      <c r="Z12" s="381"/>
      <c r="AA12" s="381"/>
      <c r="AB12" s="381"/>
      <c r="AC12" s="381"/>
      <c r="AD12" s="381"/>
      <c r="AE12" s="381"/>
      <c r="AF12" s="381"/>
      <c r="AG12" s="381"/>
      <c r="AH12" s="381"/>
      <c r="AI12" s="381"/>
      <c r="AJ12" s="382"/>
      <c r="AK12" s="372"/>
      <c r="AL12" s="373"/>
      <c r="AM12" s="372"/>
      <c r="AN12" s="377"/>
      <c r="AO12" s="377"/>
      <c r="AP12" s="373"/>
      <c r="AQ12" s="372"/>
      <c r="AR12" s="373"/>
      <c r="AS12" s="129"/>
      <c r="AT12" s="129"/>
      <c r="AU12" s="129"/>
      <c r="AV12" s="129"/>
    </row>
    <row r="13" spans="1:68" s="128" customFormat="1" ht="17.649999999999999" customHeight="1" x14ac:dyDescent="0.4">
      <c r="A13" s="129"/>
      <c r="B13" s="137"/>
      <c r="C13" s="138"/>
      <c r="D13" s="139"/>
      <c r="E13" s="143" t="s">
        <v>1066</v>
      </c>
      <c r="F13" s="144"/>
      <c r="G13" s="144"/>
      <c r="H13" s="144"/>
      <c r="I13" s="144"/>
      <c r="J13" s="145"/>
      <c r="K13" s="143" t="s">
        <v>1063</v>
      </c>
      <c r="L13" s="144"/>
      <c r="M13" s="144"/>
      <c r="N13" s="144"/>
      <c r="O13" s="144"/>
      <c r="P13" s="144"/>
      <c r="Q13" s="144"/>
      <c r="R13" s="145"/>
      <c r="S13" s="146"/>
      <c r="T13" s="147"/>
      <c r="U13" s="147"/>
      <c r="V13" s="147"/>
      <c r="W13" s="147"/>
      <c r="X13" s="147"/>
      <c r="Y13" s="147"/>
      <c r="Z13" s="147"/>
      <c r="AA13" s="147"/>
      <c r="AB13" s="147"/>
      <c r="AC13" s="147"/>
      <c r="AD13" s="147"/>
      <c r="AE13" s="147"/>
      <c r="AF13" s="147"/>
      <c r="AG13" s="147"/>
      <c r="AH13" s="147"/>
      <c r="AI13" s="147"/>
      <c r="AJ13" s="148"/>
      <c r="AK13" s="374"/>
      <c r="AL13" s="375"/>
      <c r="AM13" s="374"/>
      <c r="AN13" s="378"/>
      <c r="AO13" s="378"/>
      <c r="AP13" s="375"/>
      <c r="AQ13" s="374"/>
      <c r="AR13" s="375"/>
      <c r="AS13" s="129"/>
      <c r="AT13" s="129"/>
      <c r="AU13" s="129"/>
      <c r="AV13" s="129"/>
    </row>
    <row r="14" spans="1:68" s="128" customFormat="1" ht="17.649999999999999" customHeight="1" x14ac:dyDescent="0.4">
      <c r="A14" s="129"/>
      <c r="B14" s="137"/>
      <c r="C14" s="138"/>
      <c r="D14" s="139"/>
      <c r="E14" s="134" t="s">
        <v>1067</v>
      </c>
      <c r="F14" s="135"/>
      <c r="G14" s="135"/>
      <c r="H14" s="135"/>
      <c r="I14" s="135"/>
      <c r="J14" s="136"/>
      <c r="K14" s="134" t="s">
        <v>1068</v>
      </c>
      <c r="L14" s="135"/>
      <c r="M14" s="135"/>
      <c r="N14" s="135"/>
      <c r="O14" s="135"/>
      <c r="P14" s="135"/>
      <c r="Q14" s="135"/>
      <c r="R14" s="136"/>
      <c r="S14" s="380" t="s">
        <v>1069</v>
      </c>
      <c r="T14" s="381"/>
      <c r="U14" s="381"/>
      <c r="V14" s="381"/>
      <c r="W14" s="381"/>
      <c r="X14" s="381"/>
      <c r="Y14" s="381"/>
      <c r="Z14" s="381"/>
      <c r="AA14" s="381"/>
      <c r="AB14" s="381"/>
      <c r="AC14" s="381"/>
      <c r="AD14" s="381"/>
      <c r="AE14" s="381"/>
      <c r="AF14" s="381"/>
      <c r="AG14" s="381"/>
      <c r="AH14" s="381"/>
      <c r="AI14" s="381"/>
      <c r="AJ14" s="382"/>
      <c r="AK14" s="370" t="s">
        <v>955</v>
      </c>
      <c r="AL14" s="371"/>
      <c r="AM14" s="370" t="s">
        <v>955</v>
      </c>
      <c r="AN14" s="376"/>
      <c r="AO14" s="376"/>
      <c r="AP14" s="371"/>
      <c r="AQ14" s="370" t="s">
        <v>955</v>
      </c>
      <c r="AR14" s="371"/>
      <c r="AS14" s="129"/>
      <c r="AT14" s="129"/>
      <c r="AU14" s="129"/>
      <c r="AV14" s="129"/>
    </row>
    <row r="15" spans="1:68" s="128" customFormat="1" ht="17.649999999999999" customHeight="1" x14ac:dyDescent="0.4">
      <c r="A15" s="129"/>
      <c r="B15" s="137"/>
      <c r="C15" s="138"/>
      <c r="D15" s="139"/>
      <c r="E15" s="137"/>
      <c r="F15" s="138"/>
      <c r="G15" s="138"/>
      <c r="H15" s="138"/>
      <c r="I15" s="138"/>
      <c r="J15" s="139"/>
      <c r="K15" s="137"/>
      <c r="L15" s="138"/>
      <c r="M15" s="138"/>
      <c r="N15" s="138"/>
      <c r="O15" s="138"/>
      <c r="P15" s="138"/>
      <c r="Q15" s="138"/>
      <c r="R15" s="139"/>
      <c r="S15" s="146" t="s">
        <v>1070</v>
      </c>
      <c r="T15" s="147"/>
      <c r="U15" s="147"/>
      <c r="V15" s="147"/>
      <c r="W15" s="147"/>
      <c r="X15" s="147"/>
      <c r="Y15" s="147"/>
      <c r="Z15" s="147"/>
      <c r="AA15" s="147"/>
      <c r="AB15" s="147"/>
      <c r="AC15" s="147"/>
      <c r="AD15" s="147"/>
      <c r="AE15" s="147"/>
      <c r="AF15" s="147"/>
      <c r="AG15" s="147"/>
      <c r="AH15" s="147"/>
      <c r="AI15" s="147"/>
      <c r="AJ15" s="148"/>
      <c r="AK15" s="372"/>
      <c r="AL15" s="373"/>
      <c r="AM15" s="372"/>
      <c r="AN15" s="377"/>
      <c r="AO15" s="377"/>
      <c r="AP15" s="373"/>
      <c r="AQ15" s="372"/>
      <c r="AR15" s="373"/>
      <c r="AS15" s="129"/>
      <c r="AT15" s="129"/>
      <c r="AU15" s="129"/>
      <c r="AV15" s="129"/>
    </row>
    <row r="16" spans="1:68" s="128" customFormat="1" ht="17.649999999999999" customHeight="1" x14ac:dyDescent="0.4">
      <c r="A16" s="129"/>
      <c r="B16" s="137"/>
      <c r="C16" s="138"/>
      <c r="D16" s="139"/>
      <c r="E16" s="137"/>
      <c r="F16" s="138"/>
      <c r="G16" s="138"/>
      <c r="H16" s="138"/>
      <c r="I16" s="138"/>
      <c r="J16" s="139"/>
      <c r="K16" s="137"/>
      <c r="L16" s="138"/>
      <c r="M16" s="138"/>
      <c r="N16" s="138"/>
      <c r="O16" s="138"/>
      <c r="P16" s="138"/>
      <c r="Q16" s="138"/>
      <c r="R16" s="139"/>
      <c r="S16" s="146" t="s">
        <v>1065</v>
      </c>
      <c r="T16" s="147"/>
      <c r="U16" s="147"/>
      <c r="V16" s="147"/>
      <c r="W16" s="147"/>
      <c r="X16" s="147"/>
      <c r="Y16" s="147"/>
      <c r="Z16" s="147"/>
      <c r="AA16" s="147"/>
      <c r="AB16" s="147"/>
      <c r="AC16" s="147"/>
      <c r="AD16" s="147"/>
      <c r="AE16" s="147"/>
      <c r="AF16" s="147"/>
      <c r="AG16" s="147"/>
      <c r="AH16" s="147"/>
      <c r="AI16" s="147"/>
      <c r="AJ16" s="148"/>
      <c r="AK16" s="374"/>
      <c r="AL16" s="375"/>
      <c r="AM16" s="374"/>
      <c r="AN16" s="378"/>
      <c r="AO16" s="378"/>
      <c r="AP16" s="375"/>
      <c r="AQ16" s="374"/>
      <c r="AR16" s="375"/>
      <c r="AS16" s="129"/>
      <c r="AT16" s="129"/>
      <c r="AU16" s="129"/>
      <c r="AV16" s="129"/>
    </row>
    <row r="17" spans="1:48" s="128" customFormat="1" ht="17.649999999999999" customHeight="1" x14ac:dyDescent="0.4">
      <c r="A17" s="129"/>
      <c r="B17" s="137"/>
      <c r="C17" s="138"/>
      <c r="D17" s="139"/>
      <c r="E17" s="137"/>
      <c r="F17" s="138"/>
      <c r="G17" s="138"/>
      <c r="H17" s="138"/>
      <c r="I17" s="138"/>
      <c r="J17" s="139"/>
      <c r="K17" s="140"/>
      <c r="L17" s="141"/>
      <c r="M17" s="141"/>
      <c r="N17" s="141"/>
      <c r="O17" s="141"/>
      <c r="P17" s="141"/>
      <c r="Q17" s="141"/>
      <c r="R17" s="142"/>
      <c r="S17" s="146" t="s">
        <v>1071</v>
      </c>
      <c r="T17" s="147"/>
      <c r="U17" s="147"/>
      <c r="V17" s="147"/>
      <c r="W17" s="147"/>
      <c r="X17" s="147"/>
      <c r="Y17" s="147"/>
      <c r="Z17" s="147"/>
      <c r="AA17" s="147"/>
      <c r="AB17" s="147"/>
      <c r="AC17" s="147"/>
      <c r="AD17" s="147"/>
      <c r="AE17" s="147"/>
      <c r="AF17" s="147"/>
      <c r="AG17" s="147"/>
      <c r="AH17" s="147"/>
      <c r="AI17" s="147"/>
      <c r="AJ17" s="148"/>
      <c r="AK17" s="383" t="s">
        <v>954</v>
      </c>
      <c r="AL17" s="384"/>
      <c r="AM17" s="383" t="s">
        <v>954</v>
      </c>
      <c r="AN17" s="385"/>
      <c r="AO17" s="385"/>
      <c r="AP17" s="384"/>
      <c r="AQ17" s="383" t="s">
        <v>954</v>
      </c>
      <c r="AR17" s="384"/>
      <c r="AS17" s="129"/>
      <c r="AT17" s="129"/>
      <c r="AU17" s="129"/>
      <c r="AV17" s="129"/>
    </row>
    <row r="18" spans="1:48" s="128" customFormat="1" ht="17.649999999999999" customHeight="1" x14ac:dyDescent="0.4">
      <c r="A18" s="129"/>
      <c r="B18" s="137"/>
      <c r="C18" s="138"/>
      <c r="D18" s="139"/>
      <c r="E18" s="137"/>
      <c r="F18" s="138"/>
      <c r="G18" s="138"/>
      <c r="H18" s="138"/>
      <c r="I18" s="138"/>
      <c r="J18" s="139"/>
      <c r="K18" s="134" t="s">
        <v>1072</v>
      </c>
      <c r="L18" s="135"/>
      <c r="M18" s="135"/>
      <c r="N18" s="135"/>
      <c r="O18" s="135"/>
      <c r="P18" s="135"/>
      <c r="Q18" s="135"/>
      <c r="R18" s="136"/>
      <c r="S18" s="380" t="s">
        <v>217</v>
      </c>
      <c r="T18" s="381"/>
      <c r="U18" s="381"/>
      <c r="V18" s="381"/>
      <c r="W18" s="381"/>
      <c r="X18" s="381"/>
      <c r="Y18" s="381"/>
      <c r="Z18" s="381"/>
      <c r="AA18" s="381"/>
      <c r="AB18" s="381"/>
      <c r="AC18" s="381"/>
      <c r="AD18" s="381"/>
      <c r="AE18" s="381"/>
      <c r="AF18" s="381"/>
      <c r="AG18" s="381"/>
      <c r="AH18" s="381"/>
      <c r="AI18" s="381"/>
      <c r="AJ18" s="382"/>
      <c r="AK18" s="383" t="s">
        <v>1084</v>
      </c>
      <c r="AL18" s="384"/>
      <c r="AM18" s="383" t="s">
        <v>955</v>
      </c>
      <c r="AN18" s="385"/>
      <c r="AO18" s="385"/>
      <c r="AP18" s="384"/>
      <c r="AQ18" s="383" t="s">
        <v>955</v>
      </c>
      <c r="AR18" s="384"/>
      <c r="AS18" s="129"/>
      <c r="AT18" s="129"/>
      <c r="AU18" s="129"/>
      <c r="AV18" s="129"/>
    </row>
    <row r="19" spans="1:48" s="128" customFormat="1" ht="17.649999999999999" customHeight="1" x14ac:dyDescent="0.4">
      <c r="A19" s="129"/>
      <c r="B19" s="137"/>
      <c r="C19" s="138"/>
      <c r="D19" s="139"/>
      <c r="E19" s="137"/>
      <c r="F19" s="138"/>
      <c r="G19" s="138"/>
      <c r="H19" s="138"/>
      <c r="I19" s="138"/>
      <c r="J19" s="139"/>
      <c r="K19" s="137"/>
      <c r="L19" s="138"/>
      <c r="M19" s="138"/>
      <c r="N19" s="138"/>
      <c r="O19" s="138"/>
      <c r="P19" s="138"/>
      <c r="Q19" s="138"/>
      <c r="R19" s="139"/>
      <c r="S19" s="380" t="s">
        <v>218</v>
      </c>
      <c r="T19" s="381"/>
      <c r="U19" s="381"/>
      <c r="V19" s="381"/>
      <c r="W19" s="381"/>
      <c r="X19" s="381"/>
      <c r="Y19" s="381"/>
      <c r="Z19" s="381"/>
      <c r="AA19" s="381"/>
      <c r="AB19" s="381"/>
      <c r="AC19" s="381"/>
      <c r="AD19" s="381"/>
      <c r="AE19" s="381"/>
      <c r="AF19" s="381"/>
      <c r="AG19" s="381"/>
      <c r="AH19" s="381"/>
      <c r="AI19" s="381"/>
      <c r="AJ19" s="382"/>
      <c r="AK19" s="383" t="s">
        <v>1084</v>
      </c>
      <c r="AL19" s="384"/>
      <c r="AM19" s="383" t="s">
        <v>954</v>
      </c>
      <c r="AN19" s="385"/>
      <c r="AO19" s="385"/>
      <c r="AP19" s="384"/>
      <c r="AQ19" s="383" t="s">
        <v>954</v>
      </c>
      <c r="AR19" s="384"/>
      <c r="AS19" s="129"/>
      <c r="AT19" s="129"/>
      <c r="AU19" s="129"/>
      <c r="AV19" s="129"/>
    </row>
    <row r="20" spans="1:48" s="128" customFormat="1" ht="17.649999999999999" customHeight="1" x14ac:dyDescent="0.4">
      <c r="A20" s="129"/>
      <c r="B20" s="137"/>
      <c r="C20" s="138"/>
      <c r="D20" s="139"/>
      <c r="E20" s="137"/>
      <c r="F20" s="138"/>
      <c r="G20" s="138"/>
      <c r="H20" s="138"/>
      <c r="I20" s="138"/>
      <c r="J20" s="139"/>
      <c r="K20" s="140"/>
      <c r="L20" s="141"/>
      <c r="M20" s="141"/>
      <c r="N20" s="141"/>
      <c r="O20" s="141"/>
      <c r="P20" s="141"/>
      <c r="Q20" s="141"/>
      <c r="R20" s="142"/>
      <c r="S20" s="380" t="s">
        <v>1073</v>
      </c>
      <c r="T20" s="381"/>
      <c r="U20" s="381"/>
      <c r="V20" s="381"/>
      <c r="W20" s="381"/>
      <c r="X20" s="381"/>
      <c r="Y20" s="381"/>
      <c r="Z20" s="381"/>
      <c r="AA20" s="381"/>
      <c r="AB20" s="381"/>
      <c r="AC20" s="381"/>
      <c r="AD20" s="381"/>
      <c r="AE20" s="381"/>
      <c r="AF20" s="381"/>
      <c r="AG20" s="381"/>
      <c r="AH20" s="381"/>
      <c r="AI20" s="381"/>
      <c r="AJ20" s="382"/>
      <c r="AK20" s="383" t="s">
        <v>1084</v>
      </c>
      <c r="AL20" s="384"/>
      <c r="AM20" s="383" t="s">
        <v>955</v>
      </c>
      <c r="AN20" s="385"/>
      <c r="AO20" s="385"/>
      <c r="AP20" s="384"/>
      <c r="AQ20" s="383" t="s">
        <v>955</v>
      </c>
      <c r="AR20" s="384"/>
      <c r="AS20" s="129"/>
      <c r="AT20" s="129"/>
      <c r="AU20" s="129"/>
      <c r="AV20" s="129"/>
    </row>
    <row r="21" spans="1:48" s="128" customFormat="1" ht="17.649999999999999" customHeight="1" x14ac:dyDescent="0.4">
      <c r="A21" s="129"/>
      <c r="B21" s="137"/>
      <c r="C21" s="138"/>
      <c r="D21" s="139"/>
      <c r="E21" s="137"/>
      <c r="F21" s="138"/>
      <c r="G21" s="138"/>
      <c r="H21" s="138"/>
      <c r="I21" s="138"/>
      <c r="J21" s="139"/>
      <c r="K21" s="134" t="s">
        <v>1074</v>
      </c>
      <c r="L21" s="135"/>
      <c r="M21" s="135"/>
      <c r="N21" s="135"/>
      <c r="O21" s="135"/>
      <c r="P21" s="135"/>
      <c r="Q21" s="135"/>
      <c r="R21" s="136"/>
      <c r="S21" s="146" t="s">
        <v>1075</v>
      </c>
      <c r="T21" s="147"/>
      <c r="U21" s="147"/>
      <c r="V21" s="147"/>
      <c r="W21" s="147"/>
      <c r="X21" s="147"/>
      <c r="Y21" s="147"/>
      <c r="Z21" s="147"/>
      <c r="AA21" s="147"/>
      <c r="AB21" s="147"/>
      <c r="AC21" s="147"/>
      <c r="AD21" s="147"/>
      <c r="AE21" s="147"/>
      <c r="AF21" s="147"/>
      <c r="AG21" s="147"/>
      <c r="AH21" s="147"/>
      <c r="AI21" s="147"/>
      <c r="AJ21" s="148"/>
      <c r="AK21" s="370" t="s">
        <v>954</v>
      </c>
      <c r="AL21" s="371"/>
      <c r="AM21" s="370" t="s">
        <v>954</v>
      </c>
      <c r="AN21" s="376"/>
      <c r="AO21" s="376"/>
      <c r="AP21" s="371"/>
      <c r="AQ21" s="370" t="s">
        <v>954</v>
      </c>
      <c r="AR21" s="371"/>
      <c r="AS21" s="129"/>
      <c r="AT21" s="129"/>
      <c r="AU21" s="129"/>
      <c r="AV21" s="129"/>
    </row>
    <row r="22" spans="1:48" s="128" customFormat="1" ht="17.649999999999999" customHeight="1" x14ac:dyDescent="0.4">
      <c r="A22" s="129"/>
      <c r="B22" s="137"/>
      <c r="C22" s="138"/>
      <c r="D22" s="139"/>
      <c r="E22" s="137"/>
      <c r="F22" s="138"/>
      <c r="G22" s="138"/>
      <c r="H22" s="138"/>
      <c r="I22" s="138"/>
      <c r="J22" s="139"/>
      <c r="K22" s="137"/>
      <c r="L22" s="138"/>
      <c r="M22" s="138"/>
      <c r="N22" s="138"/>
      <c r="O22" s="138"/>
      <c r="P22" s="138"/>
      <c r="Q22" s="138"/>
      <c r="R22" s="139"/>
      <c r="S22" s="146" t="s">
        <v>1076</v>
      </c>
      <c r="T22" s="147"/>
      <c r="U22" s="147"/>
      <c r="V22" s="147"/>
      <c r="W22" s="147"/>
      <c r="X22" s="147"/>
      <c r="Y22" s="147"/>
      <c r="Z22" s="147"/>
      <c r="AA22" s="147"/>
      <c r="AB22" s="147"/>
      <c r="AC22" s="147"/>
      <c r="AD22" s="147"/>
      <c r="AE22" s="147"/>
      <c r="AF22" s="147"/>
      <c r="AG22" s="147"/>
      <c r="AH22" s="147"/>
      <c r="AI22" s="147"/>
      <c r="AJ22" s="148"/>
      <c r="AK22" s="372"/>
      <c r="AL22" s="373"/>
      <c r="AM22" s="372"/>
      <c r="AN22" s="377"/>
      <c r="AO22" s="377"/>
      <c r="AP22" s="373"/>
      <c r="AQ22" s="372"/>
      <c r="AR22" s="373"/>
      <c r="AS22" s="129"/>
      <c r="AT22" s="129"/>
      <c r="AU22" s="129"/>
      <c r="AV22" s="129"/>
    </row>
    <row r="23" spans="1:48" s="128" customFormat="1" ht="17.649999999999999" customHeight="1" x14ac:dyDescent="0.4">
      <c r="A23" s="129"/>
      <c r="B23" s="137"/>
      <c r="C23" s="138"/>
      <c r="D23" s="139"/>
      <c r="E23" s="137"/>
      <c r="F23" s="138"/>
      <c r="G23" s="138"/>
      <c r="H23" s="138"/>
      <c r="I23" s="138"/>
      <c r="J23" s="139"/>
      <c r="K23" s="140"/>
      <c r="L23" s="141"/>
      <c r="M23" s="141"/>
      <c r="N23" s="141"/>
      <c r="O23" s="141"/>
      <c r="P23" s="141"/>
      <c r="Q23" s="141"/>
      <c r="R23" s="142"/>
      <c r="S23" s="146" t="s">
        <v>1065</v>
      </c>
      <c r="T23" s="147"/>
      <c r="U23" s="147"/>
      <c r="V23" s="147"/>
      <c r="W23" s="147"/>
      <c r="X23" s="147"/>
      <c r="Y23" s="147"/>
      <c r="Z23" s="147"/>
      <c r="AA23" s="147"/>
      <c r="AB23" s="147"/>
      <c r="AC23" s="147"/>
      <c r="AD23" s="147"/>
      <c r="AE23" s="147"/>
      <c r="AF23" s="147"/>
      <c r="AG23" s="147"/>
      <c r="AH23" s="147"/>
      <c r="AI23" s="147"/>
      <c r="AJ23" s="148"/>
      <c r="AK23" s="372"/>
      <c r="AL23" s="373"/>
      <c r="AM23" s="372"/>
      <c r="AN23" s="377"/>
      <c r="AO23" s="377"/>
      <c r="AP23" s="373"/>
      <c r="AQ23" s="372"/>
      <c r="AR23" s="373"/>
      <c r="AS23" s="129"/>
      <c r="AT23" s="129"/>
      <c r="AU23" s="129"/>
      <c r="AV23" s="129"/>
    </row>
    <row r="24" spans="1:48" s="128" customFormat="1" ht="17.649999999999999" customHeight="1" x14ac:dyDescent="0.4">
      <c r="A24" s="129"/>
      <c r="B24" s="137"/>
      <c r="C24" s="138"/>
      <c r="D24" s="139"/>
      <c r="E24" s="137"/>
      <c r="F24" s="138"/>
      <c r="G24" s="138"/>
      <c r="H24" s="138"/>
      <c r="I24" s="138"/>
      <c r="J24" s="139"/>
      <c r="K24" s="135" t="s">
        <v>1077</v>
      </c>
      <c r="L24" s="138"/>
      <c r="M24" s="138"/>
      <c r="N24" s="138"/>
      <c r="O24" s="138"/>
      <c r="P24" s="138"/>
      <c r="Q24" s="138"/>
      <c r="R24" s="139"/>
      <c r="S24" s="380" t="s">
        <v>217</v>
      </c>
      <c r="T24" s="381"/>
      <c r="U24" s="381"/>
      <c r="V24" s="381"/>
      <c r="W24" s="381"/>
      <c r="X24" s="381"/>
      <c r="Y24" s="381"/>
      <c r="Z24" s="381"/>
      <c r="AA24" s="381"/>
      <c r="AB24" s="381"/>
      <c r="AC24" s="381"/>
      <c r="AD24" s="381"/>
      <c r="AE24" s="381"/>
      <c r="AF24" s="381"/>
      <c r="AG24" s="381"/>
      <c r="AH24" s="381"/>
      <c r="AI24" s="381"/>
      <c r="AJ24" s="382"/>
      <c r="AK24" s="372"/>
      <c r="AL24" s="373"/>
      <c r="AM24" s="372"/>
      <c r="AN24" s="377"/>
      <c r="AO24" s="377"/>
      <c r="AP24" s="373"/>
      <c r="AQ24" s="372"/>
      <c r="AR24" s="373"/>
      <c r="AS24" s="129"/>
      <c r="AT24" s="129"/>
      <c r="AU24" s="129"/>
      <c r="AV24" s="129"/>
    </row>
    <row r="25" spans="1:48" s="128" customFormat="1" ht="17.649999999999999" customHeight="1" x14ac:dyDescent="0.4">
      <c r="A25" s="129"/>
      <c r="B25" s="137"/>
      <c r="C25" s="138"/>
      <c r="D25" s="139"/>
      <c r="E25" s="140"/>
      <c r="F25" s="141"/>
      <c r="G25" s="141"/>
      <c r="H25" s="141"/>
      <c r="I25" s="141"/>
      <c r="J25" s="142"/>
      <c r="K25" s="138"/>
      <c r="L25" s="138"/>
      <c r="M25" s="138"/>
      <c r="N25" s="138"/>
      <c r="O25" s="138"/>
      <c r="P25" s="138"/>
      <c r="Q25" s="138"/>
      <c r="R25" s="139"/>
      <c r="S25" s="380" t="s">
        <v>218</v>
      </c>
      <c r="T25" s="381"/>
      <c r="U25" s="381"/>
      <c r="V25" s="381"/>
      <c r="W25" s="381"/>
      <c r="X25" s="381"/>
      <c r="Y25" s="381"/>
      <c r="Z25" s="381"/>
      <c r="AA25" s="381"/>
      <c r="AB25" s="381"/>
      <c r="AC25" s="381"/>
      <c r="AD25" s="381"/>
      <c r="AE25" s="381"/>
      <c r="AF25" s="381"/>
      <c r="AG25" s="381"/>
      <c r="AH25" s="381"/>
      <c r="AI25" s="381"/>
      <c r="AJ25" s="382"/>
      <c r="AK25" s="374"/>
      <c r="AL25" s="375"/>
      <c r="AM25" s="374"/>
      <c r="AN25" s="378"/>
      <c r="AO25" s="378"/>
      <c r="AP25" s="375"/>
      <c r="AQ25" s="374"/>
      <c r="AR25" s="375"/>
      <c r="AS25" s="129"/>
      <c r="AT25" s="129"/>
      <c r="AU25" s="129"/>
      <c r="AV25" s="129"/>
    </row>
    <row r="26" spans="1:48" s="128" customFormat="1" ht="17.649999999999999" customHeight="1" x14ac:dyDescent="0.4">
      <c r="A26" s="129"/>
      <c r="B26" s="137"/>
      <c r="C26" s="138"/>
      <c r="D26" s="139"/>
      <c r="E26" s="134" t="s">
        <v>1078</v>
      </c>
      <c r="F26" s="135"/>
      <c r="G26" s="135"/>
      <c r="H26" s="135"/>
      <c r="I26" s="135"/>
      <c r="J26" s="135"/>
      <c r="K26" s="135"/>
      <c r="L26" s="135"/>
      <c r="M26" s="135"/>
      <c r="N26" s="135"/>
      <c r="O26" s="135"/>
      <c r="P26" s="135"/>
      <c r="Q26" s="135"/>
      <c r="R26" s="136"/>
      <c r="S26" s="149" t="s">
        <v>1079</v>
      </c>
      <c r="T26" s="150"/>
      <c r="U26" s="150"/>
      <c r="V26" s="150"/>
      <c r="W26" s="150"/>
      <c r="X26" s="150"/>
      <c r="Y26" s="150"/>
      <c r="Z26" s="150"/>
      <c r="AA26" s="150"/>
      <c r="AB26" s="150"/>
      <c r="AC26" s="150"/>
      <c r="AD26" s="150"/>
      <c r="AE26" s="150"/>
      <c r="AF26" s="150"/>
      <c r="AG26" s="150"/>
      <c r="AH26" s="150"/>
      <c r="AI26" s="150"/>
      <c r="AJ26" s="151"/>
      <c r="AK26" s="370" t="s">
        <v>954</v>
      </c>
      <c r="AL26" s="371"/>
      <c r="AM26" s="370" t="s">
        <v>954</v>
      </c>
      <c r="AN26" s="376"/>
      <c r="AO26" s="376"/>
      <c r="AP26" s="371"/>
      <c r="AQ26" s="370" t="s">
        <v>954</v>
      </c>
      <c r="AR26" s="371"/>
      <c r="AS26" s="129"/>
      <c r="AT26" s="129"/>
      <c r="AU26" s="129"/>
      <c r="AV26" s="129"/>
    </row>
    <row r="27" spans="1:48" s="128" customFormat="1" ht="17.649999999999999" customHeight="1" x14ac:dyDescent="0.4">
      <c r="A27" s="129"/>
      <c r="B27" s="137"/>
      <c r="C27" s="138"/>
      <c r="D27" s="139"/>
      <c r="E27" s="140"/>
      <c r="F27" s="141"/>
      <c r="G27" s="141"/>
      <c r="H27" s="141"/>
      <c r="I27" s="141"/>
      <c r="J27" s="141"/>
      <c r="K27" s="141"/>
      <c r="L27" s="141"/>
      <c r="M27" s="141"/>
      <c r="N27" s="141"/>
      <c r="O27" s="141"/>
      <c r="P27" s="141"/>
      <c r="Q27" s="141"/>
      <c r="R27" s="142"/>
      <c r="S27" s="146" t="s">
        <v>1080</v>
      </c>
      <c r="T27" s="147"/>
      <c r="U27" s="147"/>
      <c r="V27" s="147"/>
      <c r="W27" s="147"/>
      <c r="X27" s="147"/>
      <c r="Y27" s="147"/>
      <c r="Z27" s="147"/>
      <c r="AA27" s="147"/>
      <c r="AB27" s="147"/>
      <c r="AC27" s="147"/>
      <c r="AD27" s="147"/>
      <c r="AE27" s="147"/>
      <c r="AF27" s="147"/>
      <c r="AG27" s="147"/>
      <c r="AH27" s="147"/>
      <c r="AI27" s="147"/>
      <c r="AJ27" s="148"/>
      <c r="AK27" s="374"/>
      <c r="AL27" s="375"/>
      <c r="AM27" s="374"/>
      <c r="AN27" s="378"/>
      <c r="AO27" s="378"/>
      <c r="AP27" s="375"/>
      <c r="AQ27" s="374"/>
      <c r="AR27" s="375"/>
      <c r="AS27" s="129"/>
      <c r="AT27" s="129"/>
      <c r="AU27" s="129"/>
      <c r="AV27" s="129"/>
    </row>
    <row r="28" spans="1:48" s="128" customFormat="1" ht="17.649999999999999" customHeight="1" x14ac:dyDescent="0.4">
      <c r="A28" s="129"/>
      <c r="B28" s="137"/>
      <c r="C28" s="138"/>
      <c r="D28" s="139"/>
      <c r="E28" s="134" t="s">
        <v>1081</v>
      </c>
      <c r="F28" s="135"/>
      <c r="G28" s="135"/>
      <c r="H28" s="135"/>
      <c r="I28" s="135"/>
      <c r="J28" s="136"/>
      <c r="K28" s="134" t="s">
        <v>1082</v>
      </c>
      <c r="L28" s="135"/>
      <c r="M28" s="135"/>
      <c r="N28" s="135"/>
      <c r="O28" s="135"/>
      <c r="P28" s="135"/>
      <c r="Q28" s="135"/>
      <c r="R28" s="136"/>
      <c r="S28" s="146" t="s">
        <v>1083</v>
      </c>
      <c r="T28" s="147"/>
      <c r="U28" s="147"/>
      <c r="V28" s="147"/>
      <c r="W28" s="147"/>
      <c r="X28" s="147"/>
      <c r="Y28" s="147"/>
      <c r="Z28" s="147"/>
      <c r="AA28" s="147"/>
      <c r="AB28" s="147"/>
      <c r="AC28" s="147"/>
      <c r="AD28" s="147"/>
      <c r="AE28" s="147"/>
      <c r="AF28" s="147"/>
      <c r="AG28" s="147"/>
      <c r="AH28" s="147"/>
      <c r="AI28" s="147"/>
      <c r="AJ28" s="148"/>
      <c r="AK28" s="370" t="s">
        <v>1084</v>
      </c>
      <c r="AL28" s="371"/>
      <c r="AM28" s="370" t="s">
        <v>1084</v>
      </c>
      <c r="AN28" s="376"/>
      <c r="AO28" s="376"/>
      <c r="AP28" s="371"/>
      <c r="AQ28" s="370" t="s">
        <v>1084</v>
      </c>
      <c r="AR28" s="371"/>
      <c r="AS28" s="129"/>
      <c r="AT28" s="129"/>
      <c r="AU28" s="129"/>
      <c r="AV28" s="129"/>
    </row>
    <row r="29" spans="1:48" s="128" customFormat="1" ht="17.649999999999999" customHeight="1" x14ac:dyDescent="0.4">
      <c r="A29" s="129"/>
      <c r="B29" s="137"/>
      <c r="C29" s="138"/>
      <c r="D29" s="139"/>
      <c r="E29" s="137"/>
      <c r="F29" s="138"/>
      <c r="G29" s="138"/>
      <c r="H29" s="138"/>
      <c r="I29" s="138"/>
      <c r="J29" s="139"/>
      <c r="K29" s="137"/>
      <c r="L29" s="138"/>
      <c r="M29" s="138"/>
      <c r="N29" s="138"/>
      <c r="O29" s="138"/>
      <c r="P29" s="138"/>
      <c r="Q29" s="138"/>
      <c r="R29" s="139"/>
      <c r="S29" s="146" t="s">
        <v>1070</v>
      </c>
      <c r="T29" s="147"/>
      <c r="U29" s="147"/>
      <c r="V29" s="147"/>
      <c r="W29" s="147"/>
      <c r="X29" s="147"/>
      <c r="Y29" s="147"/>
      <c r="Z29" s="147"/>
      <c r="AA29" s="147"/>
      <c r="AB29" s="147"/>
      <c r="AC29" s="147"/>
      <c r="AD29" s="147"/>
      <c r="AE29" s="147"/>
      <c r="AF29" s="147"/>
      <c r="AG29" s="147"/>
      <c r="AH29" s="147"/>
      <c r="AI29" s="147"/>
      <c r="AJ29" s="148"/>
      <c r="AK29" s="372"/>
      <c r="AL29" s="373"/>
      <c r="AM29" s="372"/>
      <c r="AN29" s="377"/>
      <c r="AO29" s="377"/>
      <c r="AP29" s="373"/>
      <c r="AQ29" s="372"/>
      <c r="AR29" s="373"/>
      <c r="AS29" s="129"/>
      <c r="AT29" s="129"/>
      <c r="AU29" s="129"/>
      <c r="AV29" s="129"/>
    </row>
    <row r="30" spans="1:48" s="128" customFormat="1" ht="17.649999999999999" customHeight="1" x14ac:dyDescent="0.4">
      <c r="A30" s="129"/>
      <c r="B30" s="137"/>
      <c r="C30" s="138"/>
      <c r="D30" s="139"/>
      <c r="E30" s="137"/>
      <c r="F30" s="138"/>
      <c r="G30" s="138"/>
      <c r="H30" s="138"/>
      <c r="I30" s="138"/>
      <c r="J30" s="139"/>
      <c r="K30" s="140"/>
      <c r="L30" s="141"/>
      <c r="M30" s="141"/>
      <c r="N30" s="141"/>
      <c r="O30" s="141"/>
      <c r="P30" s="141"/>
      <c r="Q30" s="141"/>
      <c r="R30" s="142"/>
      <c r="S30" s="146" t="s">
        <v>1065</v>
      </c>
      <c r="T30" s="147"/>
      <c r="U30" s="147"/>
      <c r="V30" s="147"/>
      <c r="W30" s="147"/>
      <c r="X30" s="147"/>
      <c r="Y30" s="147"/>
      <c r="Z30" s="147"/>
      <c r="AA30" s="147"/>
      <c r="AB30" s="147"/>
      <c r="AC30" s="147"/>
      <c r="AD30" s="147"/>
      <c r="AE30" s="147"/>
      <c r="AF30" s="147"/>
      <c r="AG30" s="147"/>
      <c r="AH30" s="147"/>
      <c r="AI30" s="147"/>
      <c r="AJ30" s="148"/>
      <c r="AK30" s="374"/>
      <c r="AL30" s="375"/>
      <c r="AM30" s="374"/>
      <c r="AN30" s="378"/>
      <c r="AO30" s="378"/>
      <c r="AP30" s="375"/>
      <c r="AQ30" s="374"/>
      <c r="AR30" s="375"/>
      <c r="AS30" s="129"/>
      <c r="AT30" s="129"/>
      <c r="AU30" s="129"/>
      <c r="AV30" s="129"/>
    </row>
    <row r="31" spans="1:48" s="128" customFormat="1" ht="27" customHeight="1" x14ac:dyDescent="0.4">
      <c r="A31" s="129"/>
      <c r="B31" s="137"/>
      <c r="C31" s="138"/>
      <c r="D31" s="139"/>
      <c r="E31" s="137"/>
      <c r="F31" s="138"/>
      <c r="G31" s="138"/>
      <c r="H31" s="138"/>
      <c r="I31" s="138"/>
      <c r="J31" s="139"/>
      <c r="K31" s="134" t="s">
        <v>1085</v>
      </c>
      <c r="L31" s="135"/>
      <c r="M31" s="135"/>
      <c r="N31" s="135"/>
      <c r="O31" s="135"/>
      <c r="P31" s="135"/>
      <c r="Q31" s="135"/>
      <c r="R31" s="136"/>
      <c r="S31" s="386" t="s">
        <v>1086</v>
      </c>
      <c r="T31" s="379"/>
      <c r="U31" s="379"/>
      <c r="V31" s="379"/>
      <c r="W31" s="379"/>
      <c r="X31" s="379"/>
      <c r="Y31" s="379"/>
      <c r="Z31" s="379"/>
      <c r="AA31" s="379"/>
      <c r="AB31" s="379"/>
      <c r="AC31" s="379"/>
      <c r="AD31" s="379"/>
      <c r="AE31" s="379"/>
      <c r="AF31" s="379"/>
      <c r="AG31" s="379"/>
      <c r="AH31" s="379"/>
      <c r="AI31" s="379"/>
      <c r="AJ31" s="387"/>
      <c r="AK31" s="370" t="s">
        <v>954</v>
      </c>
      <c r="AL31" s="371"/>
      <c r="AM31" s="370" t="s">
        <v>954</v>
      </c>
      <c r="AN31" s="376"/>
      <c r="AO31" s="376"/>
      <c r="AP31" s="371"/>
      <c r="AQ31" s="370" t="s">
        <v>954</v>
      </c>
      <c r="AR31" s="371"/>
      <c r="AS31" s="129"/>
      <c r="AT31" s="129"/>
      <c r="AU31" s="129"/>
      <c r="AV31" s="129"/>
    </row>
    <row r="32" spans="1:48" s="128" customFormat="1" ht="17.649999999999999" customHeight="1" x14ac:dyDescent="0.4">
      <c r="A32" s="129"/>
      <c r="B32" s="140"/>
      <c r="C32" s="141"/>
      <c r="D32" s="142"/>
      <c r="E32" s="140"/>
      <c r="F32" s="141"/>
      <c r="G32" s="141"/>
      <c r="H32" s="141"/>
      <c r="I32" s="141"/>
      <c r="J32" s="142"/>
      <c r="K32" s="140"/>
      <c r="L32" s="141"/>
      <c r="M32" s="141"/>
      <c r="N32" s="141"/>
      <c r="O32" s="141"/>
      <c r="P32" s="141"/>
      <c r="Q32" s="141"/>
      <c r="R32" s="142"/>
      <c r="S32" s="146" t="s">
        <v>1065</v>
      </c>
      <c r="T32" s="147"/>
      <c r="U32" s="147"/>
      <c r="V32" s="147"/>
      <c r="W32" s="147"/>
      <c r="X32" s="147"/>
      <c r="Y32" s="147"/>
      <c r="Z32" s="147"/>
      <c r="AA32" s="147"/>
      <c r="AB32" s="147"/>
      <c r="AC32" s="147"/>
      <c r="AD32" s="147"/>
      <c r="AE32" s="147"/>
      <c r="AF32" s="147"/>
      <c r="AG32" s="147"/>
      <c r="AH32" s="147"/>
      <c r="AI32" s="147"/>
      <c r="AJ32" s="148"/>
      <c r="AK32" s="374"/>
      <c r="AL32" s="375"/>
      <c r="AM32" s="374"/>
      <c r="AN32" s="378"/>
      <c r="AO32" s="378"/>
      <c r="AP32" s="375"/>
      <c r="AQ32" s="374"/>
      <c r="AR32" s="375"/>
      <c r="AS32" s="129"/>
      <c r="AT32" s="129"/>
      <c r="AU32" s="129"/>
      <c r="AV32" s="129"/>
    </row>
    <row r="33" spans="1:48" s="128" customFormat="1" ht="17.649999999999999" customHeight="1" x14ac:dyDescent="0.4">
      <c r="A33" s="129"/>
      <c r="B33" s="134" t="s">
        <v>1087</v>
      </c>
      <c r="C33" s="135"/>
      <c r="D33" s="136"/>
      <c r="E33" s="134" t="s">
        <v>1059</v>
      </c>
      <c r="F33" s="135"/>
      <c r="G33" s="135"/>
      <c r="H33" s="135"/>
      <c r="I33" s="135"/>
      <c r="J33" s="135"/>
      <c r="K33" s="135"/>
      <c r="L33" s="135"/>
      <c r="M33" s="135"/>
      <c r="N33" s="135"/>
      <c r="O33" s="135"/>
      <c r="P33" s="135"/>
      <c r="Q33" s="135"/>
      <c r="R33" s="136"/>
      <c r="S33" s="380" t="s">
        <v>1060</v>
      </c>
      <c r="T33" s="381"/>
      <c r="U33" s="381"/>
      <c r="V33" s="381"/>
      <c r="W33" s="381"/>
      <c r="X33" s="381"/>
      <c r="Y33" s="381"/>
      <c r="Z33" s="381"/>
      <c r="AA33" s="381"/>
      <c r="AB33" s="381"/>
      <c r="AC33" s="381"/>
      <c r="AD33" s="381"/>
      <c r="AE33" s="381"/>
      <c r="AF33" s="381"/>
      <c r="AG33" s="381"/>
      <c r="AH33" s="381"/>
      <c r="AI33" s="381"/>
      <c r="AJ33" s="382"/>
      <c r="AK33" s="370" t="s">
        <v>954</v>
      </c>
      <c r="AL33" s="371"/>
      <c r="AM33" s="370" t="s">
        <v>954</v>
      </c>
      <c r="AN33" s="376"/>
      <c r="AO33" s="376"/>
      <c r="AP33" s="371"/>
      <c r="AQ33" s="370" t="s">
        <v>954</v>
      </c>
      <c r="AR33" s="371"/>
      <c r="AS33" s="129"/>
      <c r="AT33" s="129"/>
      <c r="AU33" s="129"/>
      <c r="AV33" s="129"/>
    </row>
    <row r="34" spans="1:48" s="128" customFormat="1" ht="17.649999999999999" customHeight="1" x14ac:dyDescent="0.4">
      <c r="A34" s="129"/>
      <c r="B34" s="137"/>
      <c r="C34" s="138"/>
      <c r="D34" s="139"/>
      <c r="E34" s="140"/>
      <c r="F34" s="141"/>
      <c r="G34" s="141"/>
      <c r="H34" s="141"/>
      <c r="I34" s="141"/>
      <c r="J34" s="141"/>
      <c r="K34" s="141"/>
      <c r="L34" s="141"/>
      <c r="M34" s="141"/>
      <c r="N34" s="141"/>
      <c r="O34" s="141"/>
      <c r="P34" s="141"/>
      <c r="Q34" s="141"/>
      <c r="R34" s="142"/>
      <c r="S34" s="380" t="s">
        <v>1061</v>
      </c>
      <c r="T34" s="381"/>
      <c r="U34" s="381"/>
      <c r="V34" s="381"/>
      <c r="W34" s="381"/>
      <c r="X34" s="381"/>
      <c r="Y34" s="381"/>
      <c r="Z34" s="381"/>
      <c r="AA34" s="381"/>
      <c r="AB34" s="381"/>
      <c r="AC34" s="381"/>
      <c r="AD34" s="381"/>
      <c r="AE34" s="381"/>
      <c r="AF34" s="381"/>
      <c r="AG34" s="381"/>
      <c r="AH34" s="381"/>
      <c r="AI34" s="381"/>
      <c r="AJ34" s="382"/>
      <c r="AK34" s="374"/>
      <c r="AL34" s="375"/>
      <c r="AM34" s="374"/>
      <c r="AN34" s="378"/>
      <c r="AO34" s="378"/>
      <c r="AP34" s="375"/>
      <c r="AQ34" s="374"/>
      <c r="AR34" s="375"/>
      <c r="AS34" s="129"/>
      <c r="AT34" s="129"/>
      <c r="AU34" s="129"/>
      <c r="AV34" s="129"/>
    </row>
    <row r="35" spans="1:48" s="128" customFormat="1" ht="17.649999999999999" customHeight="1" x14ac:dyDescent="0.4">
      <c r="A35" s="129"/>
      <c r="B35" s="137"/>
      <c r="C35" s="138"/>
      <c r="D35" s="139"/>
      <c r="E35" s="134" t="s">
        <v>1062</v>
      </c>
      <c r="F35" s="135"/>
      <c r="G35" s="135"/>
      <c r="H35" s="135"/>
      <c r="I35" s="135"/>
      <c r="J35" s="136"/>
      <c r="K35" s="134" t="s">
        <v>1088</v>
      </c>
      <c r="L35" s="135"/>
      <c r="M35" s="135"/>
      <c r="N35" s="135"/>
      <c r="O35" s="135"/>
      <c r="P35" s="135"/>
      <c r="Q35" s="135"/>
      <c r="R35" s="136"/>
      <c r="S35" s="380" t="s">
        <v>1064</v>
      </c>
      <c r="T35" s="381"/>
      <c r="U35" s="381"/>
      <c r="V35" s="381"/>
      <c r="W35" s="381"/>
      <c r="X35" s="381"/>
      <c r="Y35" s="381"/>
      <c r="Z35" s="381"/>
      <c r="AA35" s="381"/>
      <c r="AB35" s="381"/>
      <c r="AC35" s="381"/>
      <c r="AD35" s="381"/>
      <c r="AE35" s="381"/>
      <c r="AF35" s="381"/>
      <c r="AG35" s="381"/>
      <c r="AH35" s="381"/>
      <c r="AI35" s="381"/>
      <c r="AJ35" s="382"/>
      <c r="AK35" s="370" t="s">
        <v>954</v>
      </c>
      <c r="AL35" s="371"/>
      <c r="AM35" s="370" t="s">
        <v>954</v>
      </c>
      <c r="AN35" s="376"/>
      <c r="AO35" s="376"/>
      <c r="AP35" s="371"/>
      <c r="AQ35" s="370" t="s">
        <v>954</v>
      </c>
      <c r="AR35" s="371"/>
      <c r="AS35" s="129"/>
      <c r="AT35" s="129"/>
      <c r="AU35" s="129"/>
      <c r="AV35" s="129"/>
    </row>
    <row r="36" spans="1:48" s="128" customFormat="1" ht="17.649999999999999" customHeight="1" x14ac:dyDescent="0.4">
      <c r="A36" s="129"/>
      <c r="B36" s="137"/>
      <c r="C36" s="138"/>
      <c r="D36" s="139"/>
      <c r="E36" s="140"/>
      <c r="F36" s="141"/>
      <c r="G36" s="141"/>
      <c r="H36" s="141"/>
      <c r="I36" s="141"/>
      <c r="J36" s="142"/>
      <c r="K36" s="140"/>
      <c r="L36" s="141"/>
      <c r="M36" s="141"/>
      <c r="N36" s="141"/>
      <c r="O36" s="141"/>
      <c r="P36" s="141"/>
      <c r="Q36" s="141"/>
      <c r="R36" s="142"/>
      <c r="S36" s="380" t="s">
        <v>1065</v>
      </c>
      <c r="T36" s="381"/>
      <c r="U36" s="381"/>
      <c r="V36" s="381"/>
      <c r="W36" s="381"/>
      <c r="X36" s="381"/>
      <c r="Y36" s="381"/>
      <c r="Z36" s="381"/>
      <c r="AA36" s="381"/>
      <c r="AB36" s="381"/>
      <c r="AC36" s="381"/>
      <c r="AD36" s="381"/>
      <c r="AE36" s="381"/>
      <c r="AF36" s="381"/>
      <c r="AG36" s="381"/>
      <c r="AH36" s="381"/>
      <c r="AI36" s="381"/>
      <c r="AJ36" s="382"/>
      <c r="AK36" s="372"/>
      <c r="AL36" s="373"/>
      <c r="AM36" s="372"/>
      <c r="AN36" s="377"/>
      <c r="AO36" s="377"/>
      <c r="AP36" s="373"/>
      <c r="AQ36" s="372"/>
      <c r="AR36" s="373"/>
      <c r="AS36" s="129"/>
      <c r="AT36" s="129"/>
      <c r="AU36" s="129"/>
      <c r="AV36" s="129"/>
    </row>
    <row r="37" spans="1:48" s="128" customFormat="1" ht="17.649999999999999" customHeight="1" x14ac:dyDescent="0.4">
      <c r="A37" s="129"/>
      <c r="B37" s="137"/>
      <c r="C37" s="138"/>
      <c r="D37" s="139"/>
      <c r="E37" s="143" t="s">
        <v>1066</v>
      </c>
      <c r="F37" s="144"/>
      <c r="G37" s="144"/>
      <c r="H37" s="144"/>
      <c r="I37" s="144"/>
      <c r="J37" s="145"/>
      <c r="K37" s="143" t="s">
        <v>1088</v>
      </c>
      <c r="L37" s="144"/>
      <c r="M37" s="144"/>
      <c r="N37" s="144"/>
      <c r="O37" s="144"/>
      <c r="P37" s="144"/>
      <c r="Q37" s="144"/>
      <c r="R37" s="145"/>
      <c r="S37" s="146"/>
      <c r="T37" s="147"/>
      <c r="U37" s="147"/>
      <c r="V37" s="147"/>
      <c r="W37" s="147"/>
      <c r="X37" s="147"/>
      <c r="Y37" s="147"/>
      <c r="Z37" s="147"/>
      <c r="AA37" s="147"/>
      <c r="AB37" s="147"/>
      <c r="AC37" s="147"/>
      <c r="AD37" s="147"/>
      <c r="AE37" s="147"/>
      <c r="AF37" s="147"/>
      <c r="AG37" s="147"/>
      <c r="AH37" s="147"/>
      <c r="AI37" s="147"/>
      <c r="AJ37" s="148"/>
      <c r="AK37" s="374"/>
      <c r="AL37" s="375"/>
      <c r="AM37" s="374"/>
      <c r="AN37" s="378"/>
      <c r="AO37" s="378"/>
      <c r="AP37" s="375"/>
      <c r="AQ37" s="374"/>
      <c r="AR37" s="375"/>
      <c r="AS37" s="129"/>
      <c r="AT37" s="129"/>
      <c r="AU37" s="129"/>
      <c r="AV37" s="129"/>
    </row>
    <row r="38" spans="1:48" s="128" customFormat="1" ht="17.649999999999999" customHeight="1" x14ac:dyDescent="0.4">
      <c r="A38" s="129"/>
      <c r="B38" s="137"/>
      <c r="C38" s="138"/>
      <c r="D38" s="139"/>
      <c r="E38" s="134" t="s">
        <v>1067</v>
      </c>
      <c r="F38" s="135"/>
      <c r="G38" s="135"/>
      <c r="H38" s="135"/>
      <c r="I38" s="135"/>
      <c r="J38" s="136"/>
      <c r="K38" s="134" t="s">
        <v>1089</v>
      </c>
      <c r="L38" s="135"/>
      <c r="M38" s="135"/>
      <c r="N38" s="135"/>
      <c r="O38" s="135"/>
      <c r="P38" s="135"/>
      <c r="Q38" s="135"/>
      <c r="R38" s="136"/>
      <c r="S38" s="380" t="s">
        <v>1069</v>
      </c>
      <c r="T38" s="381"/>
      <c r="U38" s="381"/>
      <c r="V38" s="381"/>
      <c r="W38" s="381"/>
      <c r="X38" s="381"/>
      <c r="Y38" s="381"/>
      <c r="Z38" s="381"/>
      <c r="AA38" s="381"/>
      <c r="AB38" s="381"/>
      <c r="AC38" s="381"/>
      <c r="AD38" s="381"/>
      <c r="AE38" s="381"/>
      <c r="AF38" s="381"/>
      <c r="AG38" s="381"/>
      <c r="AH38" s="381"/>
      <c r="AI38" s="381"/>
      <c r="AJ38" s="382"/>
      <c r="AK38" s="370" t="s">
        <v>955</v>
      </c>
      <c r="AL38" s="371"/>
      <c r="AM38" s="370" t="s">
        <v>955</v>
      </c>
      <c r="AN38" s="376"/>
      <c r="AO38" s="376"/>
      <c r="AP38" s="371"/>
      <c r="AQ38" s="370" t="s">
        <v>955</v>
      </c>
      <c r="AR38" s="371"/>
      <c r="AS38" s="129"/>
      <c r="AT38" s="129"/>
      <c r="AU38" s="129"/>
      <c r="AV38" s="129"/>
    </row>
    <row r="39" spans="1:48" s="128" customFormat="1" ht="17.649999999999999" customHeight="1" x14ac:dyDescent="0.4">
      <c r="A39" s="129"/>
      <c r="B39" s="137"/>
      <c r="C39" s="138"/>
      <c r="D39" s="139"/>
      <c r="E39" s="137"/>
      <c r="F39" s="138"/>
      <c r="G39" s="138"/>
      <c r="H39" s="138"/>
      <c r="I39" s="138"/>
      <c r="J39" s="139"/>
      <c r="K39" s="137"/>
      <c r="L39" s="138"/>
      <c r="M39" s="138"/>
      <c r="N39" s="138"/>
      <c r="O39" s="138"/>
      <c r="P39" s="138"/>
      <c r="Q39" s="138"/>
      <c r="R39" s="139"/>
      <c r="S39" s="146" t="s">
        <v>1070</v>
      </c>
      <c r="T39" s="147"/>
      <c r="U39" s="147"/>
      <c r="V39" s="147"/>
      <c r="W39" s="147"/>
      <c r="X39" s="147"/>
      <c r="Y39" s="147"/>
      <c r="Z39" s="147"/>
      <c r="AA39" s="147"/>
      <c r="AB39" s="147"/>
      <c r="AC39" s="147"/>
      <c r="AD39" s="147"/>
      <c r="AE39" s="147"/>
      <c r="AF39" s="147"/>
      <c r="AG39" s="147"/>
      <c r="AH39" s="147"/>
      <c r="AI39" s="147"/>
      <c r="AJ39" s="148"/>
      <c r="AK39" s="374"/>
      <c r="AL39" s="375"/>
      <c r="AM39" s="374"/>
      <c r="AN39" s="378"/>
      <c r="AO39" s="378"/>
      <c r="AP39" s="375"/>
      <c r="AQ39" s="374"/>
      <c r="AR39" s="375"/>
      <c r="AS39" s="129"/>
      <c r="AT39" s="129"/>
      <c r="AU39" s="129"/>
      <c r="AV39" s="129"/>
    </row>
    <row r="40" spans="1:48" s="128" customFormat="1" ht="17.649999999999999" customHeight="1" x14ac:dyDescent="0.4">
      <c r="A40" s="129"/>
      <c r="B40" s="137"/>
      <c r="C40" s="138"/>
      <c r="D40" s="139"/>
      <c r="E40" s="137"/>
      <c r="F40" s="138"/>
      <c r="G40" s="138"/>
      <c r="H40" s="138"/>
      <c r="I40" s="138"/>
      <c r="J40" s="139"/>
      <c r="K40" s="140"/>
      <c r="L40" s="141"/>
      <c r="M40" s="141"/>
      <c r="N40" s="141"/>
      <c r="O40" s="141"/>
      <c r="P40" s="141"/>
      <c r="Q40" s="141"/>
      <c r="R40" s="142"/>
      <c r="S40" s="146" t="s">
        <v>1071</v>
      </c>
      <c r="T40" s="147"/>
      <c r="U40" s="147"/>
      <c r="V40" s="147"/>
      <c r="W40" s="147"/>
      <c r="X40" s="147"/>
      <c r="Y40" s="147"/>
      <c r="Z40" s="147"/>
      <c r="AA40" s="147"/>
      <c r="AB40" s="147"/>
      <c r="AC40" s="147"/>
      <c r="AD40" s="147"/>
      <c r="AE40" s="147"/>
      <c r="AF40" s="147"/>
      <c r="AG40" s="147"/>
      <c r="AH40" s="147"/>
      <c r="AI40" s="147"/>
      <c r="AJ40" s="148"/>
      <c r="AK40" s="383" t="s">
        <v>954</v>
      </c>
      <c r="AL40" s="384"/>
      <c r="AM40" s="383" t="s">
        <v>954</v>
      </c>
      <c r="AN40" s="385"/>
      <c r="AO40" s="385"/>
      <c r="AP40" s="384"/>
      <c r="AQ40" s="383" t="s">
        <v>954</v>
      </c>
      <c r="AR40" s="384"/>
      <c r="AS40" s="129"/>
      <c r="AT40" s="129"/>
      <c r="AU40" s="129"/>
      <c r="AV40" s="129"/>
    </row>
    <row r="41" spans="1:48" s="128" customFormat="1" ht="17.649999999999999" customHeight="1" x14ac:dyDescent="0.4">
      <c r="A41" s="129"/>
      <c r="B41" s="137"/>
      <c r="C41" s="138"/>
      <c r="D41" s="139"/>
      <c r="E41" s="137"/>
      <c r="F41" s="138"/>
      <c r="G41" s="138"/>
      <c r="H41" s="138"/>
      <c r="I41" s="138"/>
      <c r="J41" s="139"/>
      <c r="K41" s="134" t="s">
        <v>1090</v>
      </c>
      <c r="L41" s="135"/>
      <c r="M41" s="135"/>
      <c r="N41" s="135"/>
      <c r="O41" s="135"/>
      <c r="P41" s="135"/>
      <c r="Q41" s="135"/>
      <c r="R41" s="136"/>
      <c r="S41" s="146" t="s">
        <v>217</v>
      </c>
      <c r="T41" s="147"/>
      <c r="U41" s="147"/>
      <c r="V41" s="147"/>
      <c r="W41" s="147"/>
      <c r="X41" s="147"/>
      <c r="Y41" s="147"/>
      <c r="Z41" s="147"/>
      <c r="AA41" s="147"/>
      <c r="AB41" s="147"/>
      <c r="AC41" s="147"/>
      <c r="AD41" s="147"/>
      <c r="AE41" s="147"/>
      <c r="AF41" s="147"/>
      <c r="AG41" s="147"/>
      <c r="AH41" s="147"/>
      <c r="AI41" s="147"/>
      <c r="AJ41" s="148"/>
      <c r="AK41" s="383" t="s">
        <v>1084</v>
      </c>
      <c r="AL41" s="384"/>
      <c r="AM41" s="383" t="s">
        <v>955</v>
      </c>
      <c r="AN41" s="385"/>
      <c r="AO41" s="385"/>
      <c r="AP41" s="384"/>
      <c r="AQ41" s="383" t="s">
        <v>955</v>
      </c>
      <c r="AR41" s="384"/>
      <c r="AS41" s="129"/>
      <c r="AT41" s="129"/>
      <c r="AU41" s="129"/>
      <c r="AV41" s="129"/>
    </row>
    <row r="42" spans="1:48" s="128" customFormat="1" ht="17.649999999999999" customHeight="1" x14ac:dyDescent="0.4">
      <c r="A42" s="129"/>
      <c r="B42" s="137"/>
      <c r="C42" s="138"/>
      <c r="D42" s="139"/>
      <c r="E42" s="137"/>
      <c r="F42" s="138"/>
      <c r="G42" s="138"/>
      <c r="H42" s="138"/>
      <c r="I42" s="138"/>
      <c r="J42" s="139"/>
      <c r="K42" s="140"/>
      <c r="L42" s="141"/>
      <c r="M42" s="141"/>
      <c r="N42" s="141"/>
      <c r="O42" s="141"/>
      <c r="P42" s="141"/>
      <c r="Q42" s="141"/>
      <c r="R42" s="142"/>
      <c r="S42" s="380" t="s">
        <v>218</v>
      </c>
      <c r="T42" s="381"/>
      <c r="U42" s="381"/>
      <c r="V42" s="381"/>
      <c r="W42" s="381"/>
      <c r="X42" s="381"/>
      <c r="Y42" s="381"/>
      <c r="Z42" s="381"/>
      <c r="AA42" s="381"/>
      <c r="AB42" s="381"/>
      <c r="AC42" s="381"/>
      <c r="AD42" s="381"/>
      <c r="AE42" s="381"/>
      <c r="AF42" s="381"/>
      <c r="AG42" s="381"/>
      <c r="AH42" s="381"/>
      <c r="AI42" s="381"/>
      <c r="AJ42" s="382"/>
      <c r="AK42" s="383" t="s">
        <v>1084</v>
      </c>
      <c r="AL42" s="384"/>
      <c r="AM42" s="383" t="s">
        <v>954</v>
      </c>
      <c r="AN42" s="385"/>
      <c r="AO42" s="385"/>
      <c r="AP42" s="384"/>
      <c r="AQ42" s="383" t="s">
        <v>954</v>
      </c>
      <c r="AR42" s="384"/>
      <c r="AS42" s="129"/>
      <c r="AT42" s="129"/>
      <c r="AU42" s="129"/>
      <c r="AV42" s="129"/>
    </row>
    <row r="43" spans="1:48" s="128" customFormat="1" ht="17.649999999999999" customHeight="1" x14ac:dyDescent="0.4">
      <c r="A43" s="129"/>
      <c r="B43" s="137"/>
      <c r="C43" s="138"/>
      <c r="D43" s="139"/>
      <c r="E43" s="137"/>
      <c r="F43" s="138"/>
      <c r="G43" s="138"/>
      <c r="H43" s="138"/>
      <c r="I43" s="138"/>
      <c r="J43" s="139"/>
      <c r="K43" s="134" t="s">
        <v>1074</v>
      </c>
      <c r="L43" s="135"/>
      <c r="M43" s="135"/>
      <c r="N43" s="135"/>
      <c r="O43" s="135"/>
      <c r="P43" s="135"/>
      <c r="Q43" s="135"/>
      <c r="R43" s="136"/>
      <c r="S43" s="146" t="s">
        <v>1075</v>
      </c>
      <c r="T43" s="147"/>
      <c r="U43" s="147"/>
      <c r="V43" s="147"/>
      <c r="W43" s="147"/>
      <c r="X43" s="147"/>
      <c r="Y43" s="147"/>
      <c r="Z43" s="147"/>
      <c r="AA43" s="147"/>
      <c r="AB43" s="147"/>
      <c r="AC43" s="147"/>
      <c r="AD43" s="147"/>
      <c r="AE43" s="147"/>
      <c r="AF43" s="147"/>
      <c r="AG43" s="147"/>
      <c r="AH43" s="147"/>
      <c r="AI43" s="147"/>
      <c r="AJ43" s="148"/>
      <c r="AK43" s="370" t="s">
        <v>954</v>
      </c>
      <c r="AL43" s="371"/>
      <c r="AM43" s="370" t="s">
        <v>954</v>
      </c>
      <c r="AN43" s="376"/>
      <c r="AO43" s="376"/>
      <c r="AP43" s="371"/>
      <c r="AQ43" s="370" t="s">
        <v>954</v>
      </c>
      <c r="AR43" s="371"/>
      <c r="AS43" s="129"/>
      <c r="AT43" s="129"/>
      <c r="AU43" s="129"/>
      <c r="AV43" s="129"/>
    </row>
    <row r="44" spans="1:48" s="128" customFormat="1" ht="17.649999999999999" customHeight="1" x14ac:dyDescent="0.4">
      <c r="A44" s="129"/>
      <c r="B44" s="137"/>
      <c r="C44" s="138"/>
      <c r="D44" s="139"/>
      <c r="E44" s="137"/>
      <c r="F44" s="138"/>
      <c r="G44" s="138"/>
      <c r="H44" s="138"/>
      <c r="I44" s="138"/>
      <c r="J44" s="139"/>
      <c r="K44" s="140"/>
      <c r="L44" s="141"/>
      <c r="M44" s="141"/>
      <c r="N44" s="141"/>
      <c r="O44" s="141"/>
      <c r="P44" s="141"/>
      <c r="Q44" s="141"/>
      <c r="R44" s="142"/>
      <c r="S44" s="146" t="s">
        <v>1076</v>
      </c>
      <c r="T44" s="147"/>
      <c r="U44" s="147"/>
      <c r="V44" s="147"/>
      <c r="W44" s="147"/>
      <c r="X44" s="147"/>
      <c r="Y44" s="147"/>
      <c r="Z44" s="147"/>
      <c r="AA44" s="147"/>
      <c r="AB44" s="147"/>
      <c r="AC44" s="147"/>
      <c r="AD44" s="147"/>
      <c r="AE44" s="147"/>
      <c r="AF44" s="147"/>
      <c r="AG44" s="147"/>
      <c r="AH44" s="147"/>
      <c r="AI44" s="147"/>
      <c r="AJ44" s="148"/>
      <c r="AK44" s="372"/>
      <c r="AL44" s="373"/>
      <c r="AM44" s="372"/>
      <c r="AN44" s="377"/>
      <c r="AO44" s="377"/>
      <c r="AP44" s="373"/>
      <c r="AQ44" s="372"/>
      <c r="AR44" s="373"/>
      <c r="AS44" s="129"/>
      <c r="AT44" s="129"/>
      <c r="AU44" s="129"/>
      <c r="AV44" s="129"/>
    </row>
    <row r="45" spans="1:48" s="128" customFormat="1" ht="17.649999999999999" customHeight="1" x14ac:dyDescent="0.4">
      <c r="A45" s="129"/>
      <c r="B45" s="137"/>
      <c r="C45" s="138"/>
      <c r="D45" s="139"/>
      <c r="E45" s="137"/>
      <c r="F45" s="138"/>
      <c r="G45" s="138"/>
      <c r="H45" s="138"/>
      <c r="I45" s="138"/>
      <c r="J45" s="139"/>
      <c r="K45" s="135" t="s">
        <v>1077</v>
      </c>
      <c r="L45" s="138"/>
      <c r="M45" s="138"/>
      <c r="N45" s="138"/>
      <c r="O45" s="138"/>
      <c r="P45" s="138"/>
      <c r="Q45" s="138"/>
      <c r="R45" s="139"/>
      <c r="S45" s="380" t="s">
        <v>217</v>
      </c>
      <c r="T45" s="381"/>
      <c r="U45" s="381"/>
      <c r="V45" s="381"/>
      <c r="W45" s="381"/>
      <c r="X45" s="381"/>
      <c r="Y45" s="381"/>
      <c r="Z45" s="381"/>
      <c r="AA45" s="381"/>
      <c r="AB45" s="381"/>
      <c r="AC45" s="381"/>
      <c r="AD45" s="381"/>
      <c r="AE45" s="381"/>
      <c r="AF45" s="381"/>
      <c r="AG45" s="381"/>
      <c r="AH45" s="381"/>
      <c r="AI45" s="381"/>
      <c r="AJ45" s="382"/>
      <c r="AK45" s="372"/>
      <c r="AL45" s="373"/>
      <c r="AM45" s="372"/>
      <c r="AN45" s="377"/>
      <c r="AO45" s="377"/>
      <c r="AP45" s="373"/>
      <c r="AQ45" s="372"/>
      <c r="AR45" s="373"/>
      <c r="AS45" s="129"/>
      <c r="AT45" s="129"/>
      <c r="AU45" s="129"/>
      <c r="AV45" s="129"/>
    </row>
    <row r="46" spans="1:48" s="128" customFormat="1" ht="17.649999999999999" customHeight="1" x14ac:dyDescent="0.4">
      <c r="A46" s="129"/>
      <c r="B46" s="137"/>
      <c r="C46" s="138"/>
      <c r="D46" s="139"/>
      <c r="E46" s="140"/>
      <c r="F46" s="141"/>
      <c r="G46" s="141"/>
      <c r="H46" s="141"/>
      <c r="I46" s="141"/>
      <c r="J46" s="142"/>
      <c r="K46" s="138"/>
      <c r="L46" s="138"/>
      <c r="M46" s="138"/>
      <c r="N46" s="138"/>
      <c r="O46" s="138"/>
      <c r="P46" s="138"/>
      <c r="Q46" s="138"/>
      <c r="R46" s="139"/>
      <c r="S46" s="380" t="s">
        <v>218</v>
      </c>
      <c r="T46" s="381"/>
      <c r="U46" s="381"/>
      <c r="V46" s="381"/>
      <c r="W46" s="381"/>
      <c r="X46" s="381"/>
      <c r="Y46" s="381"/>
      <c r="Z46" s="381"/>
      <c r="AA46" s="381"/>
      <c r="AB46" s="381"/>
      <c r="AC46" s="381"/>
      <c r="AD46" s="381"/>
      <c r="AE46" s="381"/>
      <c r="AF46" s="381"/>
      <c r="AG46" s="381"/>
      <c r="AH46" s="381"/>
      <c r="AI46" s="381"/>
      <c r="AJ46" s="382"/>
      <c r="AK46" s="374"/>
      <c r="AL46" s="375"/>
      <c r="AM46" s="374"/>
      <c r="AN46" s="378"/>
      <c r="AO46" s="378"/>
      <c r="AP46" s="375"/>
      <c r="AQ46" s="374"/>
      <c r="AR46" s="375"/>
      <c r="AS46" s="129"/>
      <c r="AT46" s="129"/>
      <c r="AU46" s="129"/>
      <c r="AV46" s="129"/>
    </row>
    <row r="47" spans="1:48" s="128" customFormat="1" ht="17.649999999999999" customHeight="1" x14ac:dyDescent="0.4">
      <c r="A47" s="129"/>
      <c r="B47" s="137"/>
      <c r="C47" s="138"/>
      <c r="D47" s="139"/>
      <c r="E47" s="134" t="s">
        <v>1078</v>
      </c>
      <c r="F47" s="135"/>
      <c r="G47" s="135"/>
      <c r="H47" s="135"/>
      <c r="I47" s="135"/>
      <c r="J47" s="135"/>
      <c r="K47" s="135"/>
      <c r="L47" s="135"/>
      <c r="M47" s="135"/>
      <c r="N47" s="135"/>
      <c r="O47" s="135"/>
      <c r="P47" s="135"/>
      <c r="Q47" s="135"/>
      <c r="R47" s="136"/>
      <c r="S47" s="149" t="s">
        <v>1079</v>
      </c>
      <c r="T47" s="150"/>
      <c r="U47" s="150"/>
      <c r="V47" s="150"/>
      <c r="W47" s="150"/>
      <c r="X47" s="150"/>
      <c r="Y47" s="150"/>
      <c r="Z47" s="150"/>
      <c r="AA47" s="150"/>
      <c r="AB47" s="150"/>
      <c r="AC47" s="150"/>
      <c r="AD47" s="150"/>
      <c r="AE47" s="150"/>
      <c r="AF47" s="150"/>
      <c r="AG47" s="150"/>
      <c r="AH47" s="150"/>
      <c r="AI47" s="150"/>
      <c r="AJ47" s="151"/>
      <c r="AK47" s="370" t="s">
        <v>954</v>
      </c>
      <c r="AL47" s="371"/>
      <c r="AM47" s="370" t="s">
        <v>954</v>
      </c>
      <c r="AN47" s="376"/>
      <c r="AO47" s="376"/>
      <c r="AP47" s="371"/>
      <c r="AQ47" s="370" t="s">
        <v>954</v>
      </c>
      <c r="AR47" s="371"/>
      <c r="AS47" s="129"/>
      <c r="AT47" s="129"/>
      <c r="AU47" s="129"/>
      <c r="AV47" s="129"/>
    </row>
    <row r="48" spans="1:48" s="128" customFormat="1" ht="17.649999999999999" customHeight="1" x14ac:dyDescent="0.4">
      <c r="A48" s="129"/>
      <c r="B48" s="137"/>
      <c r="C48" s="138"/>
      <c r="D48" s="139"/>
      <c r="E48" s="140"/>
      <c r="F48" s="141"/>
      <c r="G48" s="141"/>
      <c r="H48" s="141"/>
      <c r="I48" s="141"/>
      <c r="J48" s="141"/>
      <c r="K48" s="141"/>
      <c r="L48" s="141"/>
      <c r="M48" s="141"/>
      <c r="N48" s="141"/>
      <c r="O48" s="141"/>
      <c r="P48" s="141"/>
      <c r="Q48" s="141"/>
      <c r="R48" s="142"/>
      <c r="S48" s="146" t="s">
        <v>1080</v>
      </c>
      <c r="T48" s="147"/>
      <c r="U48" s="147"/>
      <c r="V48" s="147"/>
      <c r="W48" s="147"/>
      <c r="X48" s="147"/>
      <c r="Y48" s="147"/>
      <c r="Z48" s="147"/>
      <c r="AA48" s="147"/>
      <c r="AB48" s="147"/>
      <c r="AC48" s="147"/>
      <c r="AD48" s="147"/>
      <c r="AE48" s="147"/>
      <c r="AF48" s="147"/>
      <c r="AG48" s="147"/>
      <c r="AH48" s="147"/>
      <c r="AI48" s="147"/>
      <c r="AJ48" s="148"/>
      <c r="AK48" s="374"/>
      <c r="AL48" s="375"/>
      <c r="AM48" s="374"/>
      <c r="AN48" s="378"/>
      <c r="AO48" s="378"/>
      <c r="AP48" s="375"/>
      <c r="AQ48" s="374"/>
      <c r="AR48" s="375"/>
      <c r="AS48" s="129"/>
      <c r="AT48" s="129"/>
      <c r="AU48" s="129"/>
      <c r="AV48" s="129"/>
    </row>
    <row r="49" spans="1:72" s="128" customFormat="1" ht="17.649999999999999" customHeight="1" x14ac:dyDescent="0.4">
      <c r="A49" s="129"/>
      <c r="B49" s="137"/>
      <c r="C49" s="138"/>
      <c r="D49" s="139"/>
      <c r="E49" s="134" t="s">
        <v>1081</v>
      </c>
      <c r="F49" s="135"/>
      <c r="G49" s="135"/>
      <c r="H49" s="135"/>
      <c r="I49" s="135"/>
      <c r="J49" s="136"/>
      <c r="K49" s="134" t="s">
        <v>1091</v>
      </c>
      <c r="L49" s="135"/>
      <c r="M49" s="135"/>
      <c r="N49" s="135"/>
      <c r="O49" s="135"/>
      <c r="P49" s="135"/>
      <c r="Q49" s="135"/>
      <c r="R49" s="136"/>
      <c r="S49" s="146" t="s">
        <v>1083</v>
      </c>
      <c r="T49" s="147"/>
      <c r="U49" s="147"/>
      <c r="V49" s="147"/>
      <c r="W49" s="147"/>
      <c r="X49" s="147"/>
      <c r="Y49" s="147"/>
      <c r="Z49" s="147"/>
      <c r="AA49" s="147"/>
      <c r="AB49" s="147"/>
      <c r="AC49" s="147"/>
      <c r="AD49" s="147"/>
      <c r="AE49" s="147"/>
      <c r="AF49" s="147"/>
      <c r="AG49" s="147"/>
      <c r="AH49" s="147"/>
      <c r="AI49" s="147"/>
      <c r="AJ49" s="148"/>
      <c r="AK49" s="370" t="s">
        <v>1084</v>
      </c>
      <c r="AL49" s="371"/>
      <c r="AM49" s="370" t="s">
        <v>1084</v>
      </c>
      <c r="AN49" s="376"/>
      <c r="AO49" s="376"/>
      <c r="AP49" s="371"/>
      <c r="AQ49" s="370" t="s">
        <v>1084</v>
      </c>
      <c r="AR49" s="371"/>
      <c r="AS49" s="129"/>
      <c r="AT49" s="129"/>
      <c r="AU49" s="129"/>
      <c r="AV49" s="129"/>
    </row>
    <row r="50" spans="1:72" s="128" customFormat="1" ht="17.649999999999999" customHeight="1" x14ac:dyDescent="0.4">
      <c r="A50" s="129"/>
      <c r="B50" s="137"/>
      <c r="C50" s="138"/>
      <c r="D50" s="139"/>
      <c r="E50" s="137"/>
      <c r="F50" s="138"/>
      <c r="G50" s="138"/>
      <c r="H50" s="138"/>
      <c r="I50" s="138"/>
      <c r="J50" s="139"/>
      <c r="K50" s="140"/>
      <c r="L50" s="141"/>
      <c r="M50" s="141"/>
      <c r="N50" s="141"/>
      <c r="O50" s="141"/>
      <c r="P50" s="141"/>
      <c r="Q50" s="141"/>
      <c r="R50" s="142"/>
      <c r="S50" s="146" t="s">
        <v>1070</v>
      </c>
      <c r="T50" s="147"/>
      <c r="U50" s="147"/>
      <c r="V50" s="147"/>
      <c r="W50" s="147"/>
      <c r="X50" s="147"/>
      <c r="Y50" s="147"/>
      <c r="Z50" s="147"/>
      <c r="AA50" s="147"/>
      <c r="AB50" s="147"/>
      <c r="AC50" s="147"/>
      <c r="AD50" s="147"/>
      <c r="AE50" s="147"/>
      <c r="AF50" s="147"/>
      <c r="AG50" s="147"/>
      <c r="AH50" s="147"/>
      <c r="AI50" s="147"/>
      <c r="AJ50" s="148"/>
      <c r="AK50" s="374"/>
      <c r="AL50" s="375"/>
      <c r="AM50" s="374"/>
      <c r="AN50" s="378"/>
      <c r="AO50" s="378"/>
      <c r="AP50" s="375"/>
      <c r="AQ50" s="374"/>
      <c r="AR50" s="375"/>
      <c r="AS50" s="129"/>
      <c r="AT50" s="129"/>
      <c r="AU50" s="129"/>
      <c r="AV50" s="129"/>
    </row>
    <row r="51" spans="1:72" s="128" customFormat="1" ht="17.649999999999999" customHeight="1" x14ac:dyDescent="0.4">
      <c r="A51" s="129"/>
      <c r="B51" s="137"/>
      <c r="C51" s="138"/>
      <c r="D51" s="139"/>
      <c r="E51" s="137"/>
      <c r="F51" s="138"/>
      <c r="G51" s="138"/>
      <c r="H51" s="138"/>
      <c r="I51" s="138"/>
      <c r="J51" s="139"/>
      <c r="K51" s="134" t="s">
        <v>1085</v>
      </c>
      <c r="L51" s="135"/>
      <c r="M51" s="135"/>
      <c r="N51" s="135"/>
      <c r="O51" s="135"/>
      <c r="P51" s="135"/>
      <c r="Q51" s="135"/>
      <c r="R51" s="136"/>
      <c r="S51" s="146" t="s">
        <v>217</v>
      </c>
      <c r="T51" s="147"/>
      <c r="U51" s="147"/>
      <c r="V51" s="147"/>
      <c r="W51" s="147"/>
      <c r="X51" s="147"/>
      <c r="Y51" s="147"/>
      <c r="Z51" s="147"/>
      <c r="AA51" s="147"/>
      <c r="AB51" s="147"/>
      <c r="AC51" s="147"/>
      <c r="AD51" s="147"/>
      <c r="AE51" s="147"/>
      <c r="AF51" s="147"/>
      <c r="AG51" s="147"/>
      <c r="AH51" s="147"/>
      <c r="AI51" s="147"/>
      <c r="AJ51" s="148"/>
      <c r="AK51" s="370" t="s">
        <v>954</v>
      </c>
      <c r="AL51" s="371"/>
      <c r="AM51" s="370" t="s">
        <v>954</v>
      </c>
      <c r="AN51" s="376"/>
      <c r="AO51" s="376"/>
      <c r="AP51" s="371"/>
      <c r="AQ51" s="370" t="s">
        <v>954</v>
      </c>
      <c r="AR51" s="371"/>
      <c r="AS51" s="129"/>
      <c r="AT51" s="129"/>
      <c r="AU51" s="129"/>
      <c r="AV51" s="129"/>
    </row>
    <row r="52" spans="1:72" s="128" customFormat="1" ht="17.649999999999999" customHeight="1" x14ac:dyDescent="0.4">
      <c r="A52" s="129"/>
      <c r="B52" s="137"/>
      <c r="C52" s="138"/>
      <c r="D52" s="139"/>
      <c r="E52" s="137"/>
      <c r="F52" s="138"/>
      <c r="G52" s="138"/>
      <c r="H52" s="138"/>
      <c r="I52" s="138"/>
      <c r="J52" s="139"/>
      <c r="K52" s="137"/>
      <c r="L52" s="138"/>
      <c r="M52" s="138"/>
      <c r="N52" s="138"/>
      <c r="O52" s="138"/>
      <c r="P52" s="138"/>
      <c r="Q52" s="138"/>
      <c r="R52" s="139"/>
      <c r="S52" s="146" t="s">
        <v>1092</v>
      </c>
      <c r="T52" s="147"/>
      <c r="U52" s="147"/>
      <c r="V52" s="147"/>
      <c r="W52" s="147"/>
      <c r="X52" s="147"/>
      <c r="Y52" s="147"/>
      <c r="Z52" s="147"/>
      <c r="AA52" s="147"/>
      <c r="AB52" s="147"/>
      <c r="AC52" s="147"/>
      <c r="AD52" s="147"/>
      <c r="AE52" s="147"/>
      <c r="AF52" s="147"/>
      <c r="AG52" s="147"/>
      <c r="AH52" s="147"/>
      <c r="AI52" s="147"/>
      <c r="AJ52" s="148"/>
      <c r="AK52" s="372"/>
      <c r="AL52" s="373"/>
      <c r="AM52" s="372"/>
      <c r="AN52" s="377"/>
      <c r="AO52" s="377"/>
      <c r="AP52" s="373"/>
      <c r="AQ52" s="372"/>
      <c r="AR52" s="373"/>
      <c r="AS52" s="129"/>
      <c r="AT52" s="129"/>
      <c r="AU52" s="129"/>
      <c r="AV52" s="129"/>
    </row>
    <row r="53" spans="1:72" s="128" customFormat="1" ht="17.649999999999999" customHeight="1" x14ac:dyDescent="0.4">
      <c r="A53" s="129"/>
      <c r="B53" s="140"/>
      <c r="C53" s="141"/>
      <c r="D53" s="142"/>
      <c r="E53" s="140"/>
      <c r="F53" s="141"/>
      <c r="G53" s="141"/>
      <c r="H53" s="141"/>
      <c r="I53" s="141"/>
      <c r="J53" s="142"/>
      <c r="K53" s="140"/>
      <c r="L53" s="141"/>
      <c r="M53" s="141"/>
      <c r="N53" s="141"/>
      <c r="O53" s="141"/>
      <c r="P53" s="141"/>
      <c r="Q53" s="141"/>
      <c r="R53" s="142"/>
      <c r="S53" s="146" t="s">
        <v>1093</v>
      </c>
      <c r="T53" s="147"/>
      <c r="U53" s="147"/>
      <c r="V53" s="147"/>
      <c r="W53" s="147"/>
      <c r="X53" s="147"/>
      <c r="Y53" s="147"/>
      <c r="Z53" s="147"/>
      <c r="AA53" s="147"/>
      <c r="AB53" s="147"/>
      <c r="AC53" s="147"/>
      <c r="AD53" s="147"/>
      <c r="AE53" s="147"/>
      <c r="AF53" s="147"/>
      <c r="AG53" s="147"/>
      <c r="AH53" s="147"/>
      <c r="AI53" s="147"/>
      <c r="AJ53" s="148"/>
      <c r="AK53" s="374"/>
      <c r="AL53" s="375"/>
      <c r="AM53" s="374"/>
      <c r="AN53" s="378"/>
      <c r="AO53" s="378"/>
      <c r="AP53" s="375"/>
      <c r="AQ53" s="374"/>
      <c r="AR53" s="375"/>
      <c r="AS53" s="129"/>
      <c r="AT53" s="129"/>
      <c r="AU53" s="129"/>
      <c r="AV53" s="129"/>
    </row>
    <row r="54" spans="1:72" s="128" customFormat="1" ht="25.5" customHeight="1" x14ac:dyDescent="0.4">
      <c r="A54" s="129"/>
      <c r="B54" s="379" t="s">
        <v>1094</v>
      </c>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129"/>
      <c r="AT54" s="129"/>
      <c r="AU54" s="129"/>
      <c r="AV54" s="129"/>
    </row>
    <row r="55" spans="1:72" s="157" customFormat="1" ht="15" customHeight="1" x14ac:dyDescent="0.15">
      <c r="A55" s="152"/>
      <c r="B55" s="153" t="s">
        <v>1095</v>
      </c>
      <c r="C55" s="154"/>
      <c r="D55" s="154"/>
      <c r="E55" s="154"/>
      <c r="F55" s="154"/>
      <c r="G55" s="154"/>
      <c r="H55" s="155"/>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6"/>
      <c r="AL55" s="156"/>
      <c r="AM55" s="156"/>
      <c r="AN55" s="156"/>
      <c r="AO55" s="156"/>
      <c r="AP55" s="156"/>
      <c r="AQ55" s="156"/>
      <c r="AR55" s="156"/>
      <c r="AS55" s="156"/>
      <c r="AT55" s="156"/>
      <c r="AU55" s="152"/>
      <c r="AV55" s="152"/>
      <c r="AW55" s="152"/>
      <c r="AX55" s="152"/>
      <c r="AY55" s="152"/>
      <c r="AZ55" s="152"/>
      <c r="BA55" s="152"/>
      <c r="BB55" s="152"/>
      <c r="BC55" s="152"/>
      <c r="BD55" s="152"/>
      <c r="BE55" s="152"/>
      <c r="BF55" s="152"/>
      <c r="BG55" s="152"/>
      <c r="BH55" s="152"/>
      <c r="BI55" s="152"/>
      <c r="BJ55" s="152"/>
      <c r="BK55" s="152"/>
      <c r="BL55" s="152"/>
      <c r="BM55" s="152"/>
      <c r="BN55" s="152"/>
    </row>
    <row r="56" spans="1:72" ht="10.15" customHeight="1" x14ac:dyDescent="0.4"/>
    <row r="57" spans="1:72" s="162" customFormat="1" ht="17.25" x14ac:dyDescent="0.2">
      <c r="A57" s="171" t="s">
        <v>1097</v>
      </c>
      <c r="B57" s="160"/>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row>
    <row r="58" spans="1:72" s="162" customFormat="1" ht="17.25" x14ac:dyDescent="0.4">
      <c r="A58" s="169" t="s">
        <v>1098</v>
      </c>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row>
    <row r="59" spans="1:72" s="162" customFormat="1" ht="17.25" x14ac:dyDescent="0.4">
      <c r="A59" s="169" t="s">
        <v>1099</v>
      </c>
      <c r="B59" s="119"/>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row>
    <row r="60" spans="1:72" s="162" customFormat="1" ht="17.25" x14ac:dyDescent="0.4">
      <c r="A60" s="169" t="s">
        <v>1100</v>
      </c>
      <c r="B60" s="119"/>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row>
    <row r="61" spans="1:72" s="162" customFormat="1" ht="17.25" x14ac:dyDescent="0.4">
      <c r="A61" s="169" t="s">
        <v>1101</v>
      </c>
      <c r="B61" s="119"/>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row>
    <row r="62" spans="1:72" s="162" customFormat="1" ht="17.25" x14ac:dyDescent="0.4">
      <c r="A62" s="169" t="s">
        <v>1102</v>
      </c>
      <c r="B62" s="119"/>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row>
    <row r="63" spans="1:72" s="162" customFormat="1" ht="17.25" x14ac:dyDescent="0.4">
      <c r="A63" s="169" t="s">
        <v>1103</v>
      </c>
      <c r="B63" s="119"/>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row>
    <row r="64" spans="1:72" s="162" customFormat="1" ht="17.25" x14ac:dyDescent="0.4">
      <c r="A64" s="169" t="s">
        <v>1104</v>
      </c>
      <c r="B64" s="119"/>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row>
    <row r="65" spans="1:74" s="162" customFormat="1" ht="26.25" customHeight="1" x14ac:dyDescent="0.4">
      <c r="A65" s="355" t="s">
        <v>1105</v>
      </c>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170"/>
      <c r="AT65" s="170"/>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row>
    <row r="66" spans="1:74" s="162" customFormat="1" ht="4.1500000000000004" customHeight="1" x14ac:dyDescent="0.4">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0"/>
      <c r="AT66" s="170"/>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row>
    <row r="67" spans="1:74" s="162" customFormat="1" ht="17.25" x14ac:dyDescent="0.2">
      <c r="A67" s="164" t="s">
        <v>1106</v>
      </c>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0"/>
      <c r="BH67" s="160"/>
      <c r="BI67" s="160"/>
      <c r="BJ67" s="160"/>
      <c r="BK67" s="160"/>
      <c r="BL67" s="160"/>
      <c r="BM67" s="160"/>
      <c r="BN67" s="160"/>
      <c r="BO67" s="160"/>
      <c r="BP67" s="160"/>
      <c r="BQ67" s="160"/>
      <c r="BR67" s="160"/>
      <c r="BS67" s="160"/>
    </row>
    <row r="68" spans="1:74" s="162" customFormat="1" ht="17.25" x14ac:dyDescent="0.2">
      <c r="A68" s="165" t="s">
        <v>1107</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0"/>
      <c r="BH68" s="160"/>
      <c r="BI68" s="160"/>
      <c r="BJ68" s="160"/>
      <c r="BK68" s="160"/>
      <c r="BL68" s="160"/>
      <c r="BM68" s="160"/>
      <c r="BN68" s="160"/>
      <c r="BO68" s="160"/>
      <c r="BP68" s="160"/>
      <c r="BQ68" s="160"/>
      <c r="BR68" s="160"/>
      <c r="BS68" s="160"/>
    </row>
    <row r="69" spans="1:74" s="162" customFormat="1" ht="17.25" x14ac:dyDescent="0.2">
      <c r="A69" s="173" t="s">
        <v>1108</v>
      </c>
      <c r="B69" s="165" t="s">
        <v>1109</v>
      </c>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0"/>
      <c r="BH69" s="160"/>
      <c r="BI69" s="160"/>
      <c r="BJ69" s="160"/>
      <c r="BK69" s="160"/>
      <c r="BL69" s="160"/>
      <c r="BM69" s="160"/>
      <c r="BN69" s="160"/>
      <c r="BO69" s="160"/>
      <c r="BP69" s="160"/>
      <c r="BQ69" s="160"/>
      <c r="BR69" s="160"/>
      <c r="BS69" s="160"/>
    </row>
    <row r="70" spans="1:74" s="162" customFormat="1" ht="17.25" x14ac:dyDescent="0.2">
      <c r="A70" s="173" t="s">
        <v>1108</v>
      </c>
      <c r="B70" s="165" t="s">
        <v>1110</v>
      </c>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0"/>
      <c r="BH70" s="160"/>
      <c r="BI70" s="160"/>
      <c r="BJ70" s="160"/>
      <c r="BK70" s="160"/>
      <c r="BL70" s="160"/>
      <c r="BM70" s="160"/>
      <c r="BN70" s="160"/>
      <c r="BO70" s="160"/>
      <c r="BP70" s="160"/>
      <c r="BQ70" s="160"/>
      <c r="BR70" s="160"/>
      <c r="BS70" s="160"/>
    </row>
    <row r="71" spans="1:74" s="162" customFormat="1" ht="17.25" x14ac:dyDescent="0.2">
      <c r="A71" s="173" t="s">
        <v>1108</v>
      </c>
      <c r="B71" s="165" t="s">
        <v>1111</v>
      </c>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0"/>
      <c r="BH71" s="160"/>
      <c r="BI71" s="160"/>
      <c r="BJ71" s="160"/>
      <c r="BK71" s="160"/>
      <c r="BL71" s="160"/>
      <c r="BM71" s="160"/>
      <c r="BN71" s="160"/>
      <c r="BO71" s="160"/>
      <c r="BP71" s="160"/>
      <c r="BQ71" s="160"/>
      <c r="BR71" s="160"/>
      <c r="BS71" s="160"/>
    </row>
    <row r="72" spans="1:74" s="162" customFormat="1" ht="17.25" x14ac:dyDescent="0.2">
      <c r="A72" s="159" t="s">
        <v>1112</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row>
    <row r="73" spans="1:74" s="162" customFormat="1" ht="17.25" x14ac:dyDescent="0.15">
      <c r="A73" s="352" t="s">
        <v>1113</v>
      </c>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2"/>
      <c r="AQ73" s="352"/>
      <c r="AR73" s="352"/>
      <c r="AS73" s="352"/>
      <c r="AT73" s="352"/>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6"/>
      <c r="BV73" s="166"/>
    </row>
    <row r="74" spans="1:74" s="162" customFormat="1" ht="17.25" x14ac:dyDescent="0.15">
      <c r="A74" s="352" t="s">
        <v>1114</v>
      </c>
      <c r="B74" s="352"/>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2"/>
      <c r="AN74" s="352"/>
      <c r="AO74" s="352"/>
      <c r="AP74" s="352"/>
      <c r="AQ74" s="352"/>
      <c r="AR74" s="352"/>
      <c r="AS74" s="352"/>
      <c r="AT74" s="352"/>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6"/>
      <c r="BV74" s="166"/>
    </row>
    <row r="75" spans="1:74" s="162" customFormat="1" ht="17.25" x14ac:dyDescent="0.15">
      <c r="A75" s="353" t="s">
        <v>1115</v>
      </c>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4"/>
      <c r="AM75" s="354"/>
      <c r="AN75" s="354"/>
      <c r="AO75" s="354"/>
      <c r="AP75" s="354"/>
      <c r="AQ75" s="354"/>
      <c r="AR75" s="354"/>
      <c r="AS75" s="354"/>
      <c r="AT75" s="354"/>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6"/>
      <c r="BV75" s="166"/>
    </row>
    <row r="76" spans="1:74" s="162" customFormat="1" ht="27" customHeight="1" x14ac:dyDescent="0.4">
      <c r="A76" s="353" t="s">
        <v>1116</v>
      </c>
      <c r="B76" s="353"/>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row>
    <row r="77" spans="1:74" s="162" customFormat="1" ht="27.6" customHeight="1" x14ac:dyDescent="0.4">
      <c r="A77" s="356" t="s">
        <v>1117</v>
      </c>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56"/>
      <c r="AR77" s="356"/>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row>
    <row r="78" spans="1:74" s="162" customFormat="1" ht="27" customHeight="1" x14ac:dyDescent="0.4">
      <c r="A78" s="356" t="s">
        <v>1118</v>
      </c>
      <c r="B78" s="356"/>
      <c r="C78" s="356"/>
      <c r="D78" s="356"/>
      <c r="E78" s="356"/>
      <c r="F78" s="356"/>
      <c r="G78" s="356"/>
      <c r="H78" s="356"/>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356"/>
      <c r="AL78" s="356"/>
      <c r="AM78" s="356"/>
      <c r="AN78" s="356"/>
      <c r="AO78" s="356"/>
      <c r="AP78" s="356"/>
      <c r="AQ78" s="356"/>
      <c r="AR78" s="356"/>
      <c r="AS78" s="168"/>
      <c r="AT78" s="168"/>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69"/>
      <c r="BU78" s="169"/>
      <c r="BV78" s="169"/>
    </row>
    <row r="80" spans="1:74" s="123" customFormat="1" ht="17.25" x14ac:dyDescent="0.4">
      <c r="A80" s="174"/>
      <c r="B80" s="175" t="s">
        <v>1119</v>
      </c>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row>
    <row r="81" spans="1:51" s="123" customFormat="1" ht="17.25" x14ac:dyDescent="0.4">
      <c r="A81" s="174"/>
      <c r="B81" s="177" t="s">
        <v>1120</v>
      </c>
      <c r="C81" s="176"/>
      <c r="E81" s="176"/>
      <c r="F81" s="176"/>
      <c r="G81" s="176"/>
      <c r="H81" s="176"/>
      <c r="I81" s="176"/>
      <c r="J81" s="178"/>
      <c r="K81" s="176"/>
      <c r="L81" s="176"/>
      <c r="M81" s="176"/>
      <c r="N81" s="176"/>
      <c r="O81" s="176"/>
      <c r="P81" s="176"/>
      <c r="Q81" s="176"/>
      <c r="R81" s="176"/>
      <c r="S81" s="176"/>
      <c r="T81" s="176"/>
      <c r="U81" s="176"/>
      <c r="W81" s="166" t="s">
        <v>1121</v>
      </c>
      <c r="X81" s="179"/>
      <c r="Y81" s="179"/>
      <c r="Z81" s="179"/>
      <c r="AA81" s="179"/>
      <c r="AB81" s="179"/>
      <c r="AC81" s="179"/>
      <c r="AD81" s="179"/>
      <c r="AE81" s="179"/>
      <c r="AF81" s="179"/>
      <c r="AG81" s="179"/>
      <c r="AH81" s="179"/>
      <c r="AI81" s="179"/>
      <c r="AJ81" s="179"/>
      <c r="AK81" s="179"/>
      <c r="AL81" s="179"/>
      <c r="AM81" s="179"/>
      <c r="AN81" s="179"/>
      <c r="AO81" s="179"/>
      <c r="AP81" s="179"/>
      <c r="AQ81" s="179"/>
      <c r="AU81" s="176"/>
      <c r="AV81" s="176"/>
      <c r="AW81" s="176"/>
      <c r="AX81" s="176"/>
      <c r="AY81" s="176"/>
    </row>
    <row r="82" spans="1:51" s="123" customFormat="1" ht="24.75" customHeight="1" x14ac:dyDescent="0.4">
      <c r="A82" s="174"/>
      <c r="B82" s="180" t="s">
        <v>1122</v>
      </c>
      <c r="C82" s="181"/>
      <c r="D82" s="181"/>
      <c r="E82" s="181"/>
      <c r="F82" s="182"/>
      <c r="G82" s="183" t="s">
        <v>1123</v>
      </c>
      <c r="H82" s="181"/>
      <c r="I82" s="181"/>
      <c r="J82" s="181"/>
      <c r="K82" s="181"/>
      <c r="L82" s="181"/>
      <c r="M82" s="181"/>
      <c r="N82" s="181"/>
      <c r="O82" s="181"/>
      <c r="P82" s="181"/>
      <c r="Q82" s="181"/>
      <c r="R82" s="181"/>
      <c r="S82" s="181"/>
      <c r="T82" s="182"/>
      <c r="U82" s="177"/>
      <c r="W82" s="360" t="s">
        <v>1122</v>
      </c>
      <c r="X82" s="361"/>
      <c r="Y82" s="361"/>
      <c r="Z82" s="361"/>
      <c r="AA82" s="362"/>
      <c r="AB82" s="363"/>
      <c r="AC82" s="364" t="s">
        <v>1123</v>
      </c>
      <c r="AD82" s="365"/>
      <c r="AE82" s="365"/>
      <c r="AF82" s="365"/>
      <c r="AG82" s="365"/>
      <c r="AH82" s="365"/>
      <c r="AI82" s="365"/>
      <c r="AJ82" s="365"/>
      <c r="AK82" s="365"/>
      <c r="AL82" s="365"/>
      <c r="AM82" s="365"/>
      <c r="AN82" s="365"/>
      <c r="AO82" s="365"/>
      <c r="AP82" s="365"/>
      <c r="AQ82" s="366"/>
      <c r="AU82" s="176"/>
      <c r="AV82" s="176"/>
      <c r="AW82" s="176"/>
      <c r="AX82" s="176"/>
      <c r="AY82" s="176"/>
    </row>
    <row r="83" spans="1:51" s="123" customFormat="1" ht="20.100000000000001" customHeight="1" x14ac:dyDescent="0.4">
      <c r="A83" s="174"/>
      <c r="B83" s="357" t="s">
        <v>1194</v>
      </c>
      <c r="C83" s="358"/>
      <c r="D83" s="358"/>
      <c r="E83" s="358"/>
      <c r="F83" s="359"/>
      <c r="G83" s="226" t="s">
        <v>1124</v>
      </c>
      <c r="H83" s="227"/>
      <c r="I83" s="227"/>
      <c r="J83" s="227"/>
      <c r="K83" s="227"/>
      <c r="L83" s="227"/>
      <c r="M83" s="227"/>
      <c r="N83" s="227"/>
      <c r="O83" s="227"/>
      <c r="P83" s="227"/>
      <c r="Q83" s="227"/>
      <c r="R83" s="227"/>
      <c r="S83" s="227"/>
      <c r="T83" s="228"/>
      <c r="U83" s="177"/>
      <c r="W83" s="348" t="s">
        <v>1195</v>
      </c>
      <c r="X83" s="349"/>
      <c r="Y83" s="349"/>
      <c r="Z83" s="349"/>
      <c r="AA83" s="349"/>
      <c r="AB83" s="350"/>
      <c r="AC83" s="351" t="s">
        <v>1125</v>
      </c>
      <c r="AD83" s="343"/>
      <c r="AE83" s="343"/>
      <c r="AF83" s="343"/>
      <c r="AG83" s="343"/>
      <c r="AH83" s="343"/>
      <c r="AI83" s="343"/>
      <c r="AJ83" s="343"/>
      <c r="AK83" s="343"/>
      <c r="AL83" s="343"/>
      <c r="AM83" s="343"/>
      <c r="AN83" s="343"/>
      <c r="AO83" s="343"/>
      <c r="AP83" s="343"/>
      <c r="AQ83" s="344"/>
      <c r="AU83" s="176"/>
      <c r="AV83" s="176"/>
      <c r="AW83" s="176"/>
      <c r="AX83" s="176"/>
      <c r="AY83" s="176"/>
    </row>
    <row r="84" spans="1:51" s="123" customFormat="1" ht="20.100000000000001" customHeight="1" x14ac:dyDescent="0.4">
      <c r="A84" s="174"/>
      <c r="B84" s="187"/>
      <c r="C84" s="177"/>
      <c r="D84" s="177"/>
      <c r="E84" s="177"/>
      <c r="F84" s="188"/>
      <c r="G84" s="226" t="s">
        <v>1126</v>
      </c>
      <c r="H84" s="227"/>
      <c r="I84" s="227"/>
      <c r="J84" s="227"/>
      <c r="K84" s="227"/>
      <c r="L84" s="227"/>
      <c r="M84" s="227"/>
      <c r="N84" s="227"/>
      <c r="O84" s="227"/>
      <c r="P84" s="227"/>
      <c r="Q84" s="227"/>
      <c r="R84" s="227"/>
      <c r="S84" s="227"/>
      <c r="T84" s="228"/>
      <c r="U84" s="177"/>
      <c r="W84" s="231"/>
      <c r="X84" s="232"/>
      <c r="Y84" s="232"/>
      <c r="Z84" s="232"/>
      <c r="AA84" s="232"/>
      <c r="AB84" s="233"/>
      <c r="AC84" s="351" t="s">
        <v>1127</v>
      </c>
      <c r="AD84" s="343"/>
      <c r="AE84" s="343"/>
      <c r="AF84" s="343"/>
      <c r="AG84" s="343"/>
      <c r="AH84" s="343"/>
      <c r="AI84" s="343"/>
      <c r="AJ84" s="343"/>
      <c r="AK84" s="343"/>
      <c r="AL84" s="343"/>
      <c r="AM84" s="343"/>
      <c r="AN84" s="343"/>
      <c r="AO84" s="343"/>
      <c r="AP84" s="343"/>
      <c r="AQ84" s="344"/>
      <c r="AU84" s="176"/>
      <c r="AV84" s="176"/>
      <c r="AW84" s="176"/>
      <c r="AX84" s="176"/>
      <c r="AY84" s="176"/>
    </row>
    <row r="85" spans="1:51" s="123" customFormat="1" ht="20.100000000000001" customHeight="1" x14ac:dyDescent="0.4">
      <c r="A85" s="174"/>
      <c r="B85" s="187"/>
      <c r="C85" s="177"/>
      <c r="D85" s="177"/>
      <c r="E85" s="177"/>
      <c r="F85" s="188"/>
      <c r="G85" s="226" t="s">
        <v>1128</v>
      </c>
      <c r="H85" s="227"/>
      <c r="I85" s="227"/>
      <c r="J85" s="227"/>
      <c r="K85" s="227"/>
      <c r="L85" s="227"/>
      <c r="M85" s="227"/>
      <c r="N85" s="227"/>
      <c r="O85" s="227"/>
      <c r="P85" s="227"/>
      <c r="Q85" s="227"/>
      <c r="R85" s="227"/>
      <c r="S85" s="227"/>
      <c r="T85" s="228"/>
      <c r="U85" s="177"/>
      <c r="W85" s="231"/>
      <c r="X85" s="232"/>
      <c r="Y85" s="232"/>
      <c r="Z85" s="232"/>
      <c r="AA85" s="232"/>
      <c r="AB85" s="233"/>
      <c r="AC85" s="351" t="s">
        <v>1129</v>
      </c>
      <c r="AD85" s="343"/>
      <c r="AE85" s="343"/>
      <c r="AF85" s="343"/>
      <c r="AG85" s="343"/>
      <c r="AH85" s="343"/>
      <c r="AI85" s="343"/>
      <c r="AJ85" s="343"/>
      <c r="AK85" s="343"/>
      <c r="AL85" s="343"/>
      <c r="AM85" s="343"/>
      <c r="AN85" s="343"/>
      <c r="AO85" s="343"/>
      <c r="AP85" s="343"/>
      <c r="AQ85" s="344"/>
      <c r="AU85" s="176"/>
      <c r="AV85" s="176"/>
      <c r="AW85" s="176"/>
      <c r="AX85" s="176"/>
      <c r="AY85" s="176"/>
    </row>
    <row r="86" spans="1:51" s="123" customFormat="1" ht="20.100000000000001" customHeight="1" x14ac:dyDescent="0.4">
      <c r="A86" s="174"/>
      <c r="B86" s="189"/>
      <c r="C86" s="229"/>
      <c r="D86" s="229"/>
      <c r="E86" s="229"/>
      <c r="F86" s="230"/>
      <c r="G86" s="226" t="s">
        <v>1198</v>
      </c>
      <c r="H86" s="227"/>
      <c r="I86" s="227"/>
      <c r="J86" s="227"/>
      <c r="K86" s="227"/>
      <c r="L86" s="227"/>
      <c r="M86" s="227"/>
      <c r="N86" s="227"/>
      <c r="O86" s="227"/>
      <c r="P86" s="227"/>
      <c r="Q86" s="227"/>
      <c r="R86" s="227"/>
      <c r="S86" s="227"/>
      <c r="T86" s="228"/>
      <c r="U86" s="177"/>
      <c r="W86" s="231"/>
      <c r="X86" s="232"/>
      <c r="Y86" s="232"/>
      <c r="Z86" s="232"/>
      <c r="AA86" s="232"/>
      <c r="AB86" s="233"/>
      <c r="AC86" s="351" t="s">
        <v>1201</v>
      </c>
      <c r="AD86" s="343"/>
      <c r="AE86" s="343"/>
      <c r="AF86" s="343"/>
      <c r="AG86" s="343"/>
      <c r="AH86" s="343"/>
      <c r="AI86" s="343"/>
      <c r="AJ86" s="343"/>
      <c r="AK86" s="343"/>
      <c r="AL86" s="343"/>
      <c r="AM86" s="343"/>
      <c r="AN86" s="343"/>
      <c r="AO86" s="343"/>
      <c r="AP86" s="343"/>
      <c r="AQ86" s="344"/>
      <c r="AU86" s="176"/>
      <c r="AV86" s="176"/>
      <c r="AW86" s="176"/>
      <c r="AX86" s="176"/>
      <c r="AY86" s="176"/>
    </row>
    <row r="87" spans="1:51" s="123" customFormat="1" ht="20.100000000000001" customHeight="1" x14ac:dyDescent="0.4">
      <c r="A87" s="174"/>
      <c r="B87" s="367" t="s">
        <v>1197</v>
      </c>
      <c r="C87" s="368"/>
      <c r="D87" s="368"/>
      <c r="E87" s="368"/>
      <c r="F87" s="369"/>
      <c r="G87" s="226" t="s">
        <v>1205</v>
      </c>
      <c r="H87" s="227"/>
      <c r="I87" s="227"/>
      <c r="J87" s="227"/>
      <c r="K87" s="227"/>
      <c r="L87" s="227"/>
      <c r="M87" s="227"/>
      <c r="N87" s="227"/>
      <c r="O87" s="227"/>
      <c r="P87" s="227"/>
      <c r="Q87" s="227"/>
      <c r="R87" s="227"/>
      <c r="S87" s="227"/>
      <c r="T87" s="228"/>
      <c r="U87" s="177"/>
      <c r="V87" s="126"/>
      <c r="W87" s="231"/>
      <c r="X87" s="232"/>
      <c r="Y87" s="232"/>
      <c r="Z87" s="232"/>
      <c r="AA87" s="232"/>
      <c r="AB87" s="233"/>
      <c r="AC87" s="351" t="s">
        <v>1200</v>
      </c>
      <c r="AD87" s="343"/>
      <c r="AE87" s="343"/>
      <c r="AF87" s="343"/>
      <c r="AG87" s="343"/>
      <c r="AH87" s="343"/>
      <c r="AI87" s="343"/>
      <c r="AJ87" s="343"/>
      <c r="AK87" s="343"/>
      <c r="AL87" s="343"/>
      <c r="AM87" s="343"/>
      <c r="AN87" s="343"/>
      <c r="AO87" s="343"/>
      <c r="AP87" s="343"/>
      <c r="AQ87" s="344"/>
      <c r="AU87" s="176"/>
      <c r="AV87" s="176"/>
      <c r="AW87" s="176"/>
      <c r="AX87" s="176"/>
      <c r="AY87" s="176"/>
    </row>
    <row r="88" spans="1:51" s="123" customFormat="1" ht="20.100000000000001" customHeight="1" x14ac:dyDescent="0.4">
      <c r="A88" s="174"/>
      <c r="B88" s="190" t="s">
        <v>1130</v>
      </c>
      <c r="C88" s="185"/>
      <c r="D88" s="185"/>
      <c r="E88" s="185"/>
      <c r="F88" s="186"/>
      <c r="G88" s="226" t="s">
        <v>1131</v>
      </c>
      <c r="H88" s="227"/>
      <c r="I88" s="227"/>
      <c r="J88" s="227"/>
      <c r="K88" s="227"/>
      <c r="L88" s="227"/>
      <c r="M88" s="227"/>
      <c r="N88" s="227"/>
      <c r="O88" s="227"/>
      <c r="P88" s="227"/>
      <c r="Q88" s="227"/>
      <c r="R88" s="227"/>
      <c r="S88" s="227"/>
      <c r="T88" s="228"/>
      <c r="U88" s="177"/>
      <c r="V88" s="177"/>
      <c r="W88" s="231"/>
      <c r="X88" s="232"/>
      <c r="Y88" s="232"/>
      <c r="Z88" s="232"/>
      <c r="AA88" s="232"/>
      <c r="AB88" s="233"/>
      <c r="AC88" s="351" t="s">
        <v>1199</v>
      </c>
      <c r="AD88" s="343"/>
      <c r="AE88" s="343"/>
      <c r="AF88" s="343"/>
      <c r="AG88" s="343"/>
      <c r="AH88" s="343"/>
      <c r="AI88" s="343"/>
      <c r="AJ88" s="343"/>
      <c r="AK88" s="343"/>
      <c r="AL88" s="343"/>
      <c r="AM88" s="343"/>
      <c r="AN88" s="343"/>
      <c r="AO88" s="343"/>
      <c r="AP88" s="343"/>
      <c r="AQ88" s="344"/>
      <c r="AU88" s="176"/>
      <c r="AV88" s="176"/>
      <c r="AW88" s="176"/>
    </row>
    <row r="89" spans="1:51" s="123" customFormat="1" ht="20.100000000000001" customHeight="1" x14ac:dyDescent="0.4">
      <c r="A89" s="174"/>
      <c r="B89" s="187"/>
      <c r="C89" s="177"/>
      <c r="D89" s="177"/>
      <c r="E89" s="177"/>
      <c r="F89" s="188"/>
      <c r="G89" s="226" t="s">
        <v>1132</v>
      </c>
      <c r="H89" s="227"/>
      <c r="I89" s="227"/>
      <c r="J89" s="227"/>
      <c r="K89" s="227"/>
      <c r="L89" s="227"/>
      <c r="M89" s="227"/>
      <c r="N89" s="227"/>
      <c r="O89" s="227"/>
      <c r="P89" s="227"/>
      <c r="Q89" s="227"/>
      <c r="R89" s="227"/>
      <c r="S89" s="227"/>
      <c r="T89" s="228"/>
      <c r="U89" s="177"/>
      <c r="V89" s="177"/>
      <c r="W89" s="348" t="s">
        <v>1197</v>
      </c>
      <c r="X89" s="349"/>
      <c r="Y89" s="349"/>
      <c r="Z89" s="349"/>
      <c r="AA89" s="349"/>
      <c r="AB89" s="350"/>
      <c r="AC89" s="351" t="s">
        <v>1202</v>
      </c>
      <c r="AD89" s="343"/>
      <c r="AE89" s="343"/>
      <c r="AF89" s="343"/>
      <c r="AG89" s="343"/>
      <c r="AH89" s="343"/>
      <c r="AI89" s="343"/>
      <c r="AJ89" s="343"/>
      <c r="AK89" s="343"/>
      <c r="AL89" s="343"/>
      <c r="AM89" s="343"/>
      <c r="AN89" s="343"/>
      <c r="AO89" s="343"/>
      <c r="AP89" s="343"/>
      <c r="AQ89" s="344"/>
      <c r="AU89" s="176"/>
      <c r="AV89" s="176"/>
      <c r="AW89" s="176"/>
    </row>
    <row r="90" spans="1:51" s="123" customFormat="1" ht="20.100000000000001" customHeight="1" x14ac:dyDescent="0.4">
      <c r="A90" s="174"/>
      <c r="B90" s="187"/>
      <c r="C90" s="177"/>
      <c r="D90" s="177"/>
      <c r="E90" s="177"/>
      <c r="F90" s="188"/>
      <c r="G90" s="226" t="s">
        <v>1133</v>
      </c>
      <c r="H90" s="227"/>
      <c r="I90" s="227"/>
      <c r="J90" s="227"/>
      <c r="K90" s="227"/>
      <c r="L90" s="227"/>
      <c r="M90" s="227"/>
      <c r="N90" s="227"/>
      <c r="O90" s="227"/>
      <c r="P90" s="227"/>
      <c r="Q90" s="227"/>
      <c r="R90" s="227"/>
      <c r="S90" s="227"/>
      <c r="T90" s="228"/>
      <c r="U90" s="177"/>
      <c r="V90" s="191"/>
      <c r="W90" s="223"/>
      <c r="X90" s="224"/>
      <c r="Y90" s="224"/>
      <c r="Z90" s="224"/>
      <c r="AA90" s="224"/>
      <c r="AB90" s="225"/>
      <c r="AC90" s="351" t="s">
        <v>1203</v>
      </c>
      <c r="AD90" s="343"/>
      <c r="AE90" s="343"/>
      <c r="AF90" s="343"/>
      <c r="AG90" s="343"/>
      <c r="AH90" s="343"/>
      <c r="AI90" s="343"/>
      <c r="AJ90" s="343"/>
      <c r="AK90" s="343"/>
      <c r="AL90" s="343"/>
      <c r="AM90" s="343"/>
      <c r="AN90" s="343"/>
      <c r="AO90" s="343"/>
      <c r="AP90" s="343"/>
      <c r="AQ90" s="344"/>
      <c r="AU90" s="176"/>
      <c r="AV90" s="176"/>
      <c r="AW90" s="176"/>
    </row>
    <row r="91" spans="1:51" s="123" customFormat="1" ht="20.100000000000001" customHeight="1" x14ac:dyDescent="0.4">
      <c r="A91" s="174"/>
      <c r="B91" s="189"/>
      <c r="C91" s="229"/>
      <c r="D91" s="229"/>
      <c r="E91" s="229"/>
      <c r="F91" s="230"/>
      <c r="G91" s="226" t="s">
        <v>1135</v>
      </c>
      <c r="H91" s="227"/>
      <c r="I91" s="227"/>
      <c r="J91" s="227"/>
      <c r="K91" s="227"/>
      <c r="L91" s="227"/>
      <c r="M91" s="227"/>
      <c r="N91" s="227"/>
      <c r="O91" s="227"/>
      <c r="P91" s="227"/>
      <c r="Q91" s="227"/>
      <c r="R91" s="227"/>
      <c r="S91" s="227"/>
      <c r="T91" s="228"/>
      <c r="U91" s="177"/>
      <c r="W91" s="240"/>
      <c r="X91" s="241"/>
      <c r="Y91" s="241"/>
      <c r="Z91" s="241"/>
      <c r="AA91" s="241"/>
      <c r="AB91" s="242"/>
      <c r="AC91" s="351" t="s">
        <v>1204</v>
      </c>
      <c r="AD91" s="343"/>
      <c r="AE91" s="343"/>
      <c r="AF91" s="343"/>
      <c r="AG91" s="343"/>
      <c r="AH91" s="343"/>
      <c r="AI91" s="343"/>
      <c r="AJ91" s="343"/>
      <c r="AK91" s="343"/>
      <c r="AL91" s="343"/>
      <c r="AM91" s="343"/>
      <c r="AN91" s="343"/>
      <c r="AO91" s="343"/>
      <c r="AP91" s="343"/>
      <c r="AQ91" s="344"/>
      <c r="AU91" s="176"/>
      <c r="AV91" s="176"/>
      <c r="AW91" s="176"/>
    </row>
    <row r="92" spans="1:51" s="123" customFormat="1" ht="20.100000000000001" customHeight="1" x14ac:dyDescent="0.4">
      <c r="A92" s="174"/>
      <c r="W92" s="345" t="s">
        <v>1058</v>
      </c>
      <c r="X92" s="346"/>
      <c r="Y92" s="346"/>
      <c r="Z92" s="346"/>
      <c r="AA92" s="346"/>
      <c r="AB92" s="347"/>
      <c r="AC92" s="343" t="s">
        <v>1134</v>
      </c>
      <c r="AD92" s="343"/>
      <c r="AE92" s="343"/>
      <c r="AF92" s="343"/>
      <c r="AG92" s="343"/>
      <c r="AH92" s="343"/>
      <c r="AI92" s="343"/>
      <c r="AJ92" s="343"/>
      <c r="AK92" s="343"/>
      <c r="AL92" s="343"/>
      <c r="AM92" s="343"/>
      <c r="AN92" s="343"/>
      <c r="AO92" s="343"/>
      <c r="AP92" s="343"/>
      <c r="AQ92" s="344"/>
      <c r="AU92" s="176"/>
      <c r="AV92" s="176"/>
      <c r="AW92" s="176"/>
    </row>
    <row r="93" spans="1:51" s="123" customFormat="1" ht="20.100000000000001" customHeight="1" x14ac:dyDescent="0.4">
      <c r="A93" s="174"/>
      <c r="B93" s="192" t="s">
        <v>1138</v>
      </c>
      <c r="C93" s="176"/>
      <c r="D93" s="176"/>
      <c r="E93" s="176"/>
      <c r="F93" s="176"/>
      <c r="G93" s="176"/>
      <c r="H93" s="176"/>
      <c r="I93" s="176"/>
      <c r="J93" s="176"/>
      <c r="L93" s="177"/>
      <c r="M93" s="176"/>
      <c r="N93" s="176"/>
      <c r="O93" s="176"/>
      <c r="P93" s="176"/>
      <c r="Q93" s="178"/>
      <c r="R93" s="176"/>
      <c r="S93" s="176"/>
      <c r="T93" s="176"/>
      <c r="W93" s="234"/>
      <c r="X93" s="235"/>
      <c r="Y93" s="235"/>
      <c r="Z93" s="235"/>
      <c r="AA93" s="235"/>
      <c r="AB93" s="236"/>
      <c r="AC93" s="343" t="s">
        <v>1136</v>
      </c>
      <c r="AD93" s="343"/>
      <c r="AE93" s="343"/>
      <c r="AF93" s="343"/>
      <c r="AG93" s="343"/>
      <c r="AH93" s="343"/>
      <c r="AI93" s="343"/>
      <c r="AJ93" s="343"/>
      <c r="AK93" s="343"/>
      <c r="AL93" s="343"/>
      <c r="AM93" s="343"/>
      <c r="AN93" s="343"/>
      <c r="AO93" s="343"/>
      <c r="AP93" s="343"/>
      <c r="AQ93" s="344"/>
      <c r="AU93" s="176"/>
      <c r="AV93" s="176"/>
      <c r="AW93" s="176"/>
    </row>
    <row r="94" spans="1:51" s="123" customFormat="1" ht="20.100000000000001" customHeight="1" x14ac:dyDescent="0.4">
      <c r="A94" s="174"/>
      <c r="B94" s="180" t="s">
        <v>1122</v>
      </c>
      <c r="C94" s="181"/>
      <c r="D94" s="181"/>
      <c r="E94" s="181"/>
      <c r="F94" s="182"/>
      <c r="G94" s="183" t="s">
        <v>1123</v>
      </c>
      <c r="H94" s="181"/>
      <c r="I94" s="181"/>
      <c r="J94" s="181"/>
      <c r="K94" s="181"/>
      <c r="L94" s="181"/>
      <c r="M94" s="181"/>
      <c r="N94" s="181"/>
      <c r="O94" s="181"/>
      <c r="P94" s="181"/>
      <c r="Q94" s="181"/>
      <c r="R94" s="181"/>
      <c r="S94" s="193"/>
      <c r="T94" s="194"/>
      <c r="W94" s="234"/>
      <c r="X94" s="235"/>
      <c r="Y94" s="235"/>
      <c r="Z94" s="235"/>
      <c r="AA94" s="235"/>
      <c r="AB94" s="236"/>
      <c r="AC94" s="343" t="s">
        <v>1137</v>
      </c>
      <c r="AD94" s="343"/>
      <c r="AE94" s="343"/>
      <c r="AF94" s="343"/>
      <c r="AG94" s="343"/>
      <c r="AH94" s="343"/>
      <c r="AI94" s="343"/>
      <c r="AJ94" s="343"/>
      <c r="AK94" s="343"/>
      <c r="AL94" s="343"/>
      <c r="AM94" s="343"/>
      <c r="AN94" s="343"/>
      <c r="AO94" s="343"/>
      <c r="AP94" s="343"/>
      <c r="AQ94" s="344"/>
      <c r="AU94" s="176"/>
      <c r="AV94" s="176"/>
      <c r="AW94" s="176"/>
      <c r="AX94" s="176"/>
      <c r="AY94" s="176"/>
    </row>
    <row r="95" spans="1:51" s="123" customFormat="1" ht="20.100000000000001" customHeight="1" x14ac:dyDescent="0.4">
      <c r="A95" s="174"/>
      <c r="B95" s="184" t="s">
        <v>1087</v>
      </c>
      <c r="C95" s="185"/>
      <c r="D95" s="185"/>
      <c r="E95" s="185"/>
      <c r="F95" s="186"/>
      <c r="G95" s="226" t="s">
        <v>1141</v>
      </c>
      <c r="H95" s="227"/>
      <c r="I95" s="227"/>
      <c r="J95" s="227"/>
      <c r="K95" s="227"/>
      <c r="L95" s="227"/>
      <c r="M95" s="227"/>
      <c r="N95" s="227"/>
      <c r="O95" s="227"/>
      <c r="P95" s="227"/>
      <c r="Q95" s="227"/>
      <c r="R95" s="227"/>
      <c r="S95" s="195"/>
      <c r="T95" s="196"/>
      <c r="W95" s="234"/>
      <c r="X95" s="235"/>
      <c r="Y95" s="235"/>
      <c r="Z95" s="235"/>
      <c r="AA95" s="235"/>
      <c r="AB95" s="236"/>
      <c r="AC95" s="343" t="s">
        <v>1139</v>
      </c>
      <c r="AD95" s="343"/>
      <c r="AE95" s="343"/>
      <c r="AF95" s="343"/>
      <c r="AG95" s="343"/>
      <c r="AH95" s="343"/>
      <c r="AI95" s="343"/>
      <c r="AJ95" s="343"/>
      <c r="AK95" s="343"/>
      <c r="AL95" s="343"/>
      <c r="AM95" s="343"/>
      <c r="AN95" s="343"/>
      <c r="AO95" s="343"/>
      <c r="AP95" s="343"/>
      <c r="AQ95" s="344"/>
      <c r="AU95" s="176"/>
      <c r="AV95" s="176"/>
      <c r="AW95" s="176"/>
      <c r="AX95" s="176"/>
      <c r="AY95" s="176"/>
    </row>
    <row r="96" spans="1:51" s="123" customFormat="1" ht="20.100000000000001" customHeight="1" x14ac:dyDescent="0.4">
      <c r="A96" s="174"/>
      <c r="B96" s="187"/>
      <c r="C96" s="177"/>
      <c r="D96" s="177"/>
      <c r="E96" s="177"/>
      <c r="F96" s="188"/>
      <c r="G96" s="197" t="s">
        <v>1143</v>
      </c>
      <c r="H96" s="227"/>
      <c r="I96" s="227"/>
      <c r="J96" s="227"/>
      <c r="K96" s="227"/>
      <c r="L96" s="227"/>
      <c r="M96" s="227"/>
      <c r="N96" s="227"/>
      <c r="O96" s="227"/>
      <c r="P96" s="227"/>
      <c r="Q96" s="227"/>
      <c r="R96" s="227"/>
      <c r="S96" s="195"/>
      <c r="T96" s="196"/>
      <c r="W96" s="234"/>
      <c r="X96" s="235"/>
      <c r="Y96" s="235"/>
      <c r="Z96" s="235"/>
      <c r="AA96" s="235"/>
      <c r="AB96" s="236"/>
      <c r="AC96" s="343" t="s">
        <v>1140</v>
      </c>
      <c r="AD96" s="343"/>
      <c r="AE96" s="343"/>
      <c r="AF96" s="343"/>
      <c r="AG96" s="343"/>
      <c r="AH96" s="343"/>
      <c r="AI96" s="343"/>
      <c r="AJ96" s="343"/>
      <c r="AK96" s="343"/>
      <c r="AL96" s="343"/>
      <c r="AM96" s="343"/>
      <c r="AN96" s="343"/>
      <c r="AO96" s="343"/>
      <c r="AP96" s="343"/>
      <c r="AQ96" s="344"/>
      <c r="AU96" s="176"/>
      <c r="AV96" s="176"/>
      <c r="AW96" s="176"/>
      <c r="AX96" s="176"/>
      <c r="AY96" s="176"/>
    </row>
    <row r="97" spans="1:73" s="123" customFormat="1" ht="20.100000000000001" customHeight="1" x14ac:dyDescent="0.4">
      <c r="A97" s="174"/>
      <c r="B97" s="190" t="s">
        <v>1130</v>
      </c>
      <c r="C97" s="185"/>
      <c r="D97" s="185"/>
      <c r="E97" s="185"/>
      <c r="F97" s="186"/>
      <c r="G97" s="197" t="s">
        <v>1144</v>
      </c>
      <c r="H97" s="227"/>
      <c r="I97" s="227"/>
      <c r="J97" s="227"/>
      <c r="K97" s="227"/>
      <c r="L97" s="227"/>
      <c r="M97" s="227"/>
      <c r="N97" s="227"/>
      <c r="O97" s="227"/>
      <c r="P97" s="227"/>
      <c r="Q97" s="227"/>
      <c r="R97" s="227"/>
      <c r="S97" s="195"/>
      <c r="T97" s="196"/>
      <c r="W97" s="237"/>
      <c r="X97" s="238"/>
      <c r="Y97" s="238"/>
      <c r="Z97" s="238"/>
      <c r="AA97" s="238"/>
      <c r="AB97" s="239"/>
      <c r="AC97" s="343" t="s">
        <v>1142</v>
      </c>
      <c r="AD97" s="343"/>
      <c r="AE97" s="343"/>
      <c r="AF97" s="343"/>
      <c r="AG97" s="343"/>
      <c r="AH97" s="343"/>
      <c r="AI97" s="343"/>
      <c r="AJ97" s="343"/>
      <c r="AK97" s="343"/>
      <c r="AL97" s="343"/>
      <c r="AM97" s="343"/>
      <c r="AN97" s="343"/>
      <c r="AO97" s="343"/>
      <c r="AP97" s="343"/>
      <c r="AQ97" s="344"/>
      <c r="AU97" s="176"/>
      <c r="AV97" s="176"/>
      <c r="AW97" s="176"/>
      <c r="AX97" s="176"/>
      <c r="AY97" s="176"/>
    </row>
    <row r="98" spans="1:73" s="123" customFormat="1" ht="20.100000000000001" customHeight="1" x14ac:dyDescent="0.4">
      <c r="A98" s="174"/>
      <c r="B98" s="189"/>
      <c r="C98" s="229"/>
      <c r="D98" s="229"/>
      <c r="E98" s="229"/>
      <c r="F98" s="230"/>
      <c r="G98" s="226" t="s">
        <v>1145</v>
      </c>
      <c r="H98" s="227"/>
      <c r="I98" s="227"/>
      <c r="J98" s="227"/>
      <c r="K98" s="227"/>
      <c r="L98" s="227"/>
      <c r="M98" s="227"/>
      <c r="N98" s="227"/>
      <c r="O98" s="227"/>
      <c r="P98" s="227"/>
      <c r="Q98" s="227"/>
      <c r="R98" s="227"/>
      <c r="S98" s="195"/>
      <c r="T98" s="196"/>
      <c r="AU98" s="176"/>
      <c r="AV98" s="176"/>
      <c r="AW98" s="176"/>
      <c r="AX98" s="176"/>
      <c r="AY98" s="176"/>
    </row>
    <row r="99" spans="1:73" s="123" customFormat="1" ht="20.100000000000001" customHeight="1" x14ac:dyDescent="0.4">
      <c r="A99" s="174"/>
      <c r="AU99" s="176"/>
      <c r="AV99" s="176"/>
      <c r="AW99" s="176"/>
      <c r="AX99" s="176"/>
      <c r="AY99" s="176"/>
    </row>
    <row r="100" spans="1:73" s="123" customFormat="1" ht="20.100000000000001" customHeight="1" x14ac:dyDescent="0.4">
      <c r="A100" s="174"/>
      <c r="AU100" s="176"/>
      <c r="AV100" s="176"/>
      <c r="AW100" s="176"/>
      <c r="AX100" s="176"/>
      <c r="AY100" s="176"/>
    </row>
    <row r="102" spans="1:73" s="113" customFormat="1" ht="19.149999999999999" customHeight="1" x14ac:dyDescent="0.4">
      <c r="A102" s="171" t="s">
        <v>1146</v>
      </c>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row>
    <row r="103" spans="1:73" s="113" customFormat="1" ht="17.25" x14ac:dyDescent="0.15">
      <c r="A103" s="163" t="s">
        <v>1147</v>
      </c>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98"/>
      <c r="BU103" s="198"/>
    </row>
    <row r="104" spans="1:73" s="113" customFormat="1" ht="17.25" x14ac:dyDescent="0.15">
      <c r="A104" s="163" t="s">
        <v>1148</v>
      </c>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98"/>
      <c r="BU104" s="198"/>
    </row>
    <row r="105" spans="1:73" s="113" customFormat="1" ht="17.25" x14ac:dyDescent="0.15">
      <c r="A105" s="163" t="s">
        <v>1149</v>
      </c>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98"/>
      <c r="BU105" s="198"/>
    </row>
    <row r="106" spans="1:73" s="113" customFormat="1" ht="17.25" x14ac:dyDescent="0.15">
      <c r="A106" s="163" t="s">
        <v>1150</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98"/>
      <c r="BU106" s="198"/>
    </row>
    <row r="107" spans="1:73" s="113" customFormat="1" ht="17.25" x14ac:dyDescent="0.15">
      <c r="A107" s="163" t="s">
        <v>1151</v>
      </c>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98"/>
      <c r="BU107" s="198"/>
    </row>
    <row r="108" spans="1:73" s="113" customFormat="1" ht="29.25" customHeight="1" x14ac:dyDescent="0.15">
      <c r="A108" s="340" t="s">
        <v>1152</v>
      </c>
      <c r="B108" s="340"/>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213"/>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row>
    <row r="109" spans="1:73" s="113" customFormat="1" ht="17.25" x14ac:dyDescent="0.15">
      <c r="A109" s="163" t="s">
        <v>1153</v>
      </c>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98"/>
      <c r="BU109" s="198"/>
    </row>
    <row r="110" spans="1:73" s="113" customFormat="1" ht="17.25" x14ac:dyDescent="0.15">
      <c r="A110" s="163" t="s">
        <v>1154</v>
      </c>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98"/>
      <c r="BU110" s="198"/>
    </row>
    <row r="111" spans="1:73" s="113" customFormat="1" ht="17.25" x14ac:dyDescent="0.15">
      <c r="A111" s="163" t="s">
        <v>1155</v>
      </c>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98"/>
      <c r="BU111" s="198"/>
    </row>
    <row r="112" spans="1:73" s="113" customFormat="1" ht="17.25" x14ac:dyDescent="0.15">
      <c r="A112" s="163" t="s">
        <v>1156</v>
      </c>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98"/>
      <c r="BU112" s="198"/>
    </row>
    <row r="113" spans="1:73" s="113" customFormat="1" ht="17.25" x14ac:dyDescent="0.15">
      <c r="A113" s="163" t="s">
        <v>1157</v>
      </c>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c r="BT113" s="198"/>
      <c r="BU113" s="198"/>
    </row>
    <row r="114" spans="1:73" s="113" customFormat="1" ht="9" customHeight="1" x14ac:dyDescent="0.15">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63"/>
      <c r="BT114" s="198"/>
      <c r="BU114" s="198"/>
    </row>
    <row r="115" spans="1:73" s="202" customFormat="1" ht="17.25" x14ac:dyDescent="0.4">
      <c r="A115" s="200" t="s">
        <v>1158</v>
      </c>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row>
    <row r="116" spans="1:73" s="202" customFormat="1" ht="17.25" x14ac:dyDescent="0.4">
      <c r="A116" s="203" t="s">
        <v>1159</v>
      </c>
      <c r="B116" s="201"/>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row>
    <row r="117" spans="1:73" s="202" customFormat="1" ht="36" customHeight="1" x14ac:dyDescent="0.4">
      <c r="A117" s="341" t="s">
        <v>1160</v>
      </c>
      <c r="B117" s="341"/>
      <c r="C117" s="341"/>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1"/>
      <c r="AD117" s="341"/>
      <c r="AE117" s="341"/>
      <c r="AF117" s="341"/>
      <c r="AG117" s="341"/>
      <c r="AH117" s="341"/>
      <c r="AI117" s="341"/>
      <c r="AJ117" s="341"/>
      <c r="AK117" s="341"/>
      <c r="AL117" s="341"/>
      <c r="AM117" s="341"/>
      <c r="AN117" s="341"/>
      <c r="AO117" s="341"/>
      <c r="AP117" s="341"/>
      <c r="AQ117" s="341"/>
      <c r="AR117" s="341"/>
      <c r="AS117" s="214"/>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row>
    <row r="119" spans="1:73" s="162" customFormat="1" ht="17.25" customHeight="1" x14ac:dyDescent="0.15">
      <c r="A119" s="159" t="s">
        <v>1161</v>
      </c>
      <c r="B119" s="166"/>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row>
    <row r="120" spans="1:73" s="207" customFormat="1" ht="17.25" customHeight="1" x14ac:dyDescent="0.2">
      <c r="A120" s="173" t="s">
        <v>1162</v>
      </c>
      <c r="B120" s="210" t="s">
        <v>1163</v>
      </c>
      <c r="C120" s="166"/>
      <c r="D120" s="166"/>
      <c r="E120" s="166"/>
      <c r="F120" s="166"/>
      <c r="G120" s="166"/>
      <c r="H120" s="166"/>
      <c r="I120" s="166"/>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row>
    <row r="121" spans="1:73" s="162" customFormat="1" ht="30" customHeight="1" x14ac:dyDescent="0.15">
      <c r="A121" s="173"/>
      <c r="B121" s="342" t="s">
        <v>1173</v>
      </c>
      <c r="C121" s="342"/>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42"/>
      <c r="AE121" s="342"/>
      <c r="AF121" s="342"/>
      <c r="AG121" s="342"/>
      <c r="AH121" s="342"/>
      <c r="AI121" s="342"/>
      <c r="AJ121" s="342"/>
      <c r="AK121" s="342"/>
      <c r="AL121" s="342"/>
      <c r="AM121" s="342"/>
      <c r="AN121" s="342"/>
      <c r="AO121" s="342"/>
      <c r="AP121" s="342"/>
      <c r="AQ121" s="342"/>
      <c r="AR121" s="342"/>
      <c r="AS121" s="215"/>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row>
    <row r="122" spans="1:73" s="162" customFormat="1" ht="17.25" customHeight="1" x14ac:dyDescent="0.15">
      <c r="A122" s="208" t="s">
        <v>1162</v>
      </c>
      <c r="B122" s="210" t="s">
        <v>1164</v>
      </c>
      <c r="C122" s="166"/>
      <c r="D122" s="166"/>
      <c r="E122" s="166"/>
      <c r="F122" s="166"/>
      <c r="G122" s="166"/>
      <c r="H122" s="166"/>
      <c r="I122" s="166"/>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row>
    <row r="123" spans="1:73" s="162" customFormat="1" ht="17.25" customHeight="1" x14ac:dyDescent="0.15">
      <c r="A123" s="208" t="s">
        <v>1162</v>
      </c>
      <c r="B123" s="210" t="s">
        <v>1165</v>
      </c>
      <c r="C123" s="166"/>
      <c r="D123" s="166"/>
      <c r="E123" s="166"/>
      <c r="F123" s="166"/>
      <c r="G123" s="166"/>
      <c r="H123" s="166"/>
      <c r="I123" s="166"/>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04"/>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row>
    <row r="124" spans="1:73" s="162" customFormat="1" ht="17.25" customHeight="1" x14ac:dyDescent="0.15">
      <c r="A124" s="208"/>
      <c r="B124" s="210" t="s">
        <v>1166</v>
      </c>
      <c r="C124" s="166"/>
      <c r="D124" s="166"/>
      <c r="E124" s="166"/>
      <c r="F124" s="166"/>
      <c r="G124" s="166"/>
      <c r="H124" s="166"/>
      <c r="I124" s="166"/>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row>
    <row r="125" spans="1:73" s="113" customFormat="1" ht="17.25" customHeight="1" x14ac:dyDescent="0.15">
      <c r="A125" s="208" t="s">
        <v>1162</v>
      </c>
      <c r="B125" s="210" t="s">
        <v>1167</v>
      </c>
      <c r="C125" s="198"/>
      <c r="D125" s="198"/>
      <c r="E125" s="198"/>
      <c r="F125" s="198"/>
      <c r="G125" s="198"/>
      <c r="H125" s="198"/>
      <c r="I125" s="198"/>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c r="BO125" s="209"/>
      <c r="BP125" s="209"/>
      <c r="BQ125" s="209"/>
      <c r="BR125" s="209"/>
      <c r="BS125" s="209"/>
    </row>
    <row r="126" spans="1:73" s="113" customFormat="1" ht="17.25" customHeight="1" x14ac:dyDescent="0.15">
      <c r="A126" s="208" t="s">
        <v>1162</v>
      </c>
      <c r="B126" s="210" t="s">
        <v>1168</v>
      </c>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09"/>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c r="BO126" s="209"/>
      <c r="BP126" s="209"/>
      <c r="BQ126" s="209"/>
      <c r="BR126" s="209"/>
      <c r="BS126" s="209"/>
    </row>
    <row r="127" spans="1:73" s="113" customFormat="1" ht="17.25" customHeight="1" x14ac:dyDescent="0.15">
      <c r="A127" s="208"/>
      <c r="B127" s="210" t="s">
        <v>1169</v>
      </c>
      <c r="C127" s="198"/>
      <c r="D127" s="198"/>
      <c r="E127" s="198"/>
      <c r="F127" s="198"/>
      <c r="G127" s="198"/>
      <c r="H127" s="198"/>
      <c r="I127" s="198"/>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09"/>
      <c r="AU127" s="209"/>
      <c r="AV127" s="209"/>
      <c r="AW127" s="209"/>
      <c r="AX127" s="209"/>
      <c r="AY127" s="209"/>
      <c r="AZ127" s="209"/>
      <c r="BA127" s="209"/>
      <c r="BB127" s="209"/>
      <c r="BC127" s="209"/>
      <c r="BD127" s="209"/>
      <c r="BE127" s="209"/>
      <c r="BF127" s="209"/>
      <c r="BG127" s="209"/>
      <c r="BH127" s="209"/>
      <c r="BI127" s="209"/>
      <c r="BJ127" s="209"/>
      <c r="BK127" s="209"/>
      <c r="BL127" s="209"/>
      <c r="BM127" s="209"/>
      <c r="BN127" s="209"/>
      <c r="BO127" s="209"/>
      <c r="BP127" s="209"/>
      <c r="BQ127" s="209"/>
      <c r="BR127" s="209"/>
      <c r="BS127" s="209"/>
    </row>
    <row r="128" spans="1:73" s="113" customFormat="1" ht="17.25" customHeight="1" x14ac:dyDescent="0.15">
      <c r="A128" s="208" t="s">
        <v>1162</v>
      </c>
      <c r="B128" s="210" t="s">
        <v>1170</v>
      </c>
      <c r="C128" s="198"/>
      <c r="D128" s="198"/>
      <c r="E128" s="198"/>
      <c r="F128" s="198"/>
      <c r="G128" s="198"/>
      <c r="H128" s="198"/>
      <c r="I128" s="198"/>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09"/>
      <c r="AU128" s="209"/>
      <c r="AV128" s="209"/>
      <c r="AW128" s="209"/>
      <c r="AX128" s="209"/>
      <c r="AY128" s="209"/>
      <c r="AZ128" s="209"/>
      <c r="BA128" s="209"/>
      <c r="BB128" s="209"/>
      <c r="BC128" s="209"/>
      <c r="BD128" s="209"/>
      <c r="BE128" s="209"/>
      <c r="BF128" s="209"/>
      <c r="BG128" s="209"/>
      <c r="BH128" s="209"/>
      <c r="BI128" s="209"/>
      <c r="BJ128" s="209"/>
      <c r="BK128" s="209"/>
      <c r="BL128" s="209"/>
      <c r="BM128" s="209"/>
      <c r="BN128" s="209"/>
      <c r="BO128" s="209"/>
      <c r="BP128" s="209"/>
      <c r="BQ128" s="209"/>
      <c r="BR128" s="209"/>
      <c r="BS128" s="209"/>
    </row>
    <row r="129" spans="1:71" s="113" customFormat="1" ht="17.25" customHeight="1" x14ac:dyDescent="0.15">
      <c r="A129" s="205"/>
      <c r="B129" s="210" t="s">
        <v>1171</v>
      </c>
      <c r="C129" s="198"/>
      <c r="D129" s="198"/>
      <c r="E129" s="198"/>
      <c r="F129" s="198"/>
      <c r="G129" s="198"/>
      <c r="H129" s="198"/>
      <c r="I129" s="198"/>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09"/>
      <c r="AU129" s="209"/>
      <c r="AV129" s="209"/>
      <c r="AW129" s="209"/>
      <c r="AX129" s="209"/>
      <c r="AY129" s="209"/>
      <c r="AZ129" s="209"/>
      <c r="BA129" s="209"/>
      <c r="BB129" s="209"/>
      <c r="BC129" s="209"/>
      <c r="BD129" s="209"/>
      <c r="BE129" s="209"/>
      <c r="BF129" s="209"/>
      <c r="BG129" s="209"/>
      <c r="BH129" s="209"/>
      <c r="BI129" s="209"/>
      <c r="BJ129" s="209"/>
      <c r="BK129" s="209"/>
      <c r="BL129" s="209"/>
      <c r="BM129" s="209"/>
      <c r="BN129" s="209"/>
      <c r="BO129" s="209"/>
      <c r="BP129" s="209"/>
      <c r="BQ129" s="209"/>
      <c r="BR129" s="209"/>
      <c r="BS129" s="209"/>
    </row>
    <row r="130" spans="1:71" s="113" customFormat="1" ht="17.25" customHeight="1" x14ac:dyDescent="0.15">
      <c r="A130" s="205"/>
      <c r="B130" s="210" t="s">
        <v>1172</v>
      </c>
      <c r="C130" s="198"/>
      <c r="D130" s="198"/>
      <c r="E130" s="198"/>
      <c r="F130" s="198"/>
      <c r="G130" s="198"/>
      <c r="H130" s="198"/>
      <c r="I130" s="198"/>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09"/>
      <c r="AU130" s="209"/>
      <c r="AV130" s="209"/>
      <c r="AW130" s="209"/>
      <c r="AX130" s="209"/>
      <c r="AY130" s="209"/>
      <c r="AZ130" s="209"/>
      <c r="BA130" s="209"/>
      <c r="BB130" s="209"/>
      <c r="BC130" s="209"/>
      <c r="BD130" s="209"/>
      <c r="BE130" s="209"/>
      <c r="BF130" s="209"/>
      <c r="BG130" s="209"/>
      <c r="BH130" s="209"/>
      <c r="BI130" s="209"/>
      <c r="BJ130" s="209"/>
      <c r="BK130" s="209"/>
      <c r="BL130" s="209"/>
      <c r="BM130" s="209"/>
      <c r="BN130" s="209"/>
      <c r="BO130" s="209"/>
      <c r="BP130" s="209"/>
      <c r="BQ130" s="209"/>
      <c r="BR130" s="209"/>
      <c r="BS130" s="209"/>
    </row>
  </sheetData>
  <sheetProtection algorithmName="SHA-512" hashValue="klhInF3VCIJdSvVGn+O4kftUn+41uCxbgK3ntxi+O8zzsRnESVWtcyh7CrwwfCM2d7ubxZX6x6NR9NOOuozMKA==" saltValue="u716OCVye3bfG21CBQsyoQ==" spinCount="100000" sheet="1" objects="1" scenarios="1" selectLockedCells="1" selectUnlockedCells="1"/>
  <mergeCells count="121">
    <mergeCell ref="A2:AR2"/>
    <mergeCell ref="A3:AR3"/>
    <mergeCell ref="A5:AR5"/>
    <mergeCell ref="B8:AJ8"/>
    <mergeCell ref="AM8:AP8"/>
    <mergeCell ref="AQ8:AR8"/>
    <mergeCell ref="S9:AJ9"/>
    <mergeCell ref="AK9:AL10"/>
    <mergeCell ref="AM9:AP10"/>
    <mergeCell ref="AQ9:AR10"/>
    <mergeCell ref="S10:AJ10"/>
    <mergeCell ref="S11:AJ11"/>
    <mergeCell ref="AK11:AL13"/>
    <mergeCell ref="AM11:AP13"/>
    <mergeCell ref="AQ11:AR13"/>
    <mergeCell ref="S12:AJ12"/>
    <mergeCell ref="S18:AJ18"/>
    <mergeCell ref="AK18:AL18"/>
    <mergeCell ref="AM18:AP18"/>
    <mergeCell ref="AQ18:AR18"/>
    <mergeCell ref="S19:AJ19"/>
    <mergeCell ref="AK19:AL19"/>
    <mergeCell ref="AM19:AP19"/>
    <mergeCell ref="AQ19:AR19"/>
    <mergeCell ref="S14:AJ14"/>
    <mergeCell ref="AK14:AL16"/>
    <mergeCell ref="AM14:AP16"/>
    <mergeCell ref="AQ14:AR16"/>
    <mergeCell ref="AK17:AL17"/>
    <mergeCell ref="AM17:AP17"/>
    <mergeCell ref="AQ17:AR17"/>
    <mergeCell ref="AK26:AL27"/>
    <mergeCell ref="AM26:AP27"/>
    <mergeCell ref="AQ26:AR27"/>
    <mergeCell ref="AK28:AL30"/>
    <mergeCell ref="AM28:AP30"/>
    <mergeCell ref="AQ28:AR30"/>
    <mergeCell ref="S20:AJ20"/>
    <mergeCell ref="AK20:AL20"/>
    <mergeCell ref="AM20:AP20"/>
    <mergeCell ref="AQ20:AR20"/>
    <mergeCell ref="AK21:AL25"/>
    <mergeCell ref="AM21:AP25"/>
    <mergeCell ref="AQ21:AR25"/>
    <mergeCell ref="S24:AJ24"/>
    <mergeCell ref="S25:AJ25"/>
    <mergeCell ref="S31:AJ31"/>
    <mergeCell ref="AK31:AL32"/>
    <mergeCell ref="AM31:AP32"/>
    <mergeCell ref="AQ31:AR32"/>
    <mergeCell ref="S33:AJ33"/>
    <mergeCell ref="AK33:AL34"/>
    <mergeCell ref="AM33:AP34"/>
    <mergeCell ref="AQ33:AR34"/>
    <mergeCell ref="S34:AJ34"/>
    <mergeCell ref="AK40:AL40"/>
    <mergeCell ref="AM40:AP40"/>
    <mergeCell ref="AQ40:AR40"/>
    <mergeCell ref="AK41:AL41"/>
    <mergeCell ref="AM41:AP41"/>
    <mergeCell ref="AQ41:AR41"/>
    <mergeCell ref="S35:AJ35"/>
    <mergeCell ref="AK35:AL37"/>
    <mergeCell ref="AM35:AP37"/>
    <mergeCell ref="AQ35:AR37"/>
    <mergeCell ref="S36:AJ36"/>
    <mergeCell ref="S38:AJ38"/>
    <mergeCell ref="AK38:AL39"/>
    <mergeCell ref="AM38:AP39"/>
    <mergeCell ref="AQ38:AR39"/>
    <mergeCell ref="S42:AJ42"/>
    <mergeCell ref="AK42:AL42"/>
    <mergeCell ref="AM42:AP42"/>
    <mergeCell ref="AQ42:AR42"/>
    <mergeCell ref="AK43:AL46"/>
    <mergeCell ref="AM43:AP46"/>
    <mergeCell ref="AQ43:AR46"/>
    <mergeCell ref="S45:AJ45"/>
    <mergeCell ref="S46:AJ46"/>
    <mergeCell ref="AK51:AL53"/>
    <mergeCell ref="AM51:AP53"/>
    <mergeCell ref="AQ51:AR53"/>
    <mergeCell ref="B54:AR54"/>
    <mergeCell ref="A73:AT73"/>
    <mergeCell ref="AK47:AL48"/>
    <mergeCell ref="AM47:AP48"/>
    <mergeCell ref="AQ47:AR48"/>
    <mergeCell ref="AK49:AL50"/>
    <mergeCell ref="AM49:AP50"/>
    <mergeCell ref="AQ49:AR50"/>
    <mergeCell ref="W89:AB89"/>
    <mergeCell ref="AC89:AQ89"/>
    <mergeCell ref="AC90:AQ90"/>
    <mergeCell ref="AC91:AQ91"/>
    <mergeCell ref="A74:AT74"/>
    <mergeCell ref="A75:AT75"/>
    <mergeCell ref="A65:AR65"/>
    <mergeCell ref="A76:AR76"/>
    <mergeCell ref="A77:AR77"/>
    <mergeCell ref="A78:AR78"/>
    <mergeCell ref="B83:F83"/>
    <mergeCell ref="W82:AB82"/>
    <mergeCell ref="AC82:AQ82"/>
    <mergeCell ref="AC83:AQ83"/>
    <mergeCell ref="AC84:AQ84"/>
    <mergeCell ref="AC85:AQ85"/>
    <mergeCell ref="AC86:AQ86"/>
    <mergeCell ref="AC87:AQ87"/>
    <mergeCell ref="AC88:AQ88"/>
    <mergeCell ref="W83:AB83"/>
    <mergeCell ref="B87:F87"/>
    <mergeCell ref="A108:AR108"/>
    <mergeCell ref="A117:AR117"/>
    <mergeCell ref="B121:AR121"/>
    <mergeCell ref="AC92:AQ92"/>
    <mergeCell ref="AC93:AQ93"/>
    <mergeCell ref="AC94:AQ94"/>
    <mergeCell ref="AC95:AQ95"/>
    <mergeCell ref="AC96:AQ96"/>
    <mergeCell ref="AC97:AQ97"/>
    <mergeCell ref="W92:AB92"/>
  </mergeCells>
  <phoneticPr fontId="1"/>
  <printOptions horizontalCentered="1"/>
  <pageMargins left="0.39370078740157483" right="0.39370078740157483" top="0.59055118110236227" bottom="0.47244094488188981" header="0.31496062992125984" footer="0.31496062992125984"/>
  <pageSetup paperSize="9" scale="65" fitToHeight="3" orientation="portrait" horizontalDpi="90" verticalDpi="90" r:id="rId1"/>
  <headerFooter>
    <oddHeader>&amp;R&amp;F</oddHeader>
    <oddFooter xml:space="preserve">&amp;L&amp;A&amp;C&amp;P / &amp;N </oddFooter>
  </headerFooter>
  <rowBreaks count="2" manualBreakCount="2">
    <brk id="56" max="43" man="1"/>
    <brk id="118"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L119"/>
  <sheetViews>
    <sheetView showGridLines="0" tabSelected="1" view="pageBreakPreview" zoomScale="90" zoomScaleNormal="90" zoomScaleSheetLayoutView="90" workbookViewId="0">
      <selection activeCell="A6" sqref="A6"/>
    </sheetView>
  </sheetViews>
  <sheetFormatPr defaultColWidth="3.5" defaultRowHeight="13.5" outlineLevelRow="1" outlineLevelCol="1" x14ac:dyDescent="0.4"/>
  <cols>
    <col min="1" max="53" width="3.5" style="1"/>
    <col min="54" max="54" width="3.5" style="1" hidden="1" customWidth="1" outlineLevel="1"/>
    <col min="55" max="55" width="17.25" style="1" hidden="1" customWidth="1" outlineLevel="1"/>
    <col min="56" max="56" width="15.25" style="1" hidden="1" customWidth="1" outlineLevel="1"/>
    <col min="57" max="57" width="16.75" style="1" hidden="1" customWidth="1" outlineLevel="1"/>
    <col min="58" max="58" width="13.125" style="1" hidden="1" customWidth="1" outlineLevel="1"/>
    <col min="59" max="59" width="20.25" style="1" hidden="1" customWidth="1" outlineLevel="1"/>
    <col min="60" max="60" width="13.625" style="1" hidden="1" customWidth="1" outlineLevel="1"/>
    <col min="61" max="61" width="12.75" style="1" hidden="1" customWidth="1" outlineLevel="1"/>
    <col min="62" max="63" width="3.5" style="1" hidden="1" customWidth="1" outlineLevel="1"/>
    <col min="64" max="64" width="3.5" style="1" collapsed="1"/>
    <col min="65" max="16384" width="3.5" style="1"/>
  </cols>
  <sheetData>
    <row r="1" spans="1:61" ht="19.899999999999999" customHeight="1" thickBot="1" x14ac:dyDescent="0.45">
      <c r="AZ1" s="93" t="str">
        <f>CONCATENATE($BC$1,$BD$1,$BE$1,$BF$1)</f>
        <v>Ver.1.04B(2021/7/20)</v>
      </c>
      <c r="BC1" s="92" t="s">
        <v>910</v>
      </c>
      <c r="BD1" s="92" t="s">
        <v>1309</v>
      </c>
      <c r="BE1" s="92" t="s">
        <v>1350</v>
      </c>
      <c r="BF1" s="116" t="s">
        <v>1353</v>
      </c>
    </row>
    <row r="2" spans="1:61" ht="24" customHeight="1" thickBot="1" x14ac:dyDescent="0.45">
      <c r="AZ2" s="115"/>
      <c r="BC2" s="7" t="s">
        <v>80</v>
      </c>
      <c r="BD2" s="259" t="s">
        <v>1293</v>
      </c>
      <c r="BE2" s="9">
        <f>IF($BD$2="forVPNライト",1,IF($BD$2="IP1/forVPN/動的IP",2,IF($BD$2="IP8以上",3,2)))</f>
        <v>2</v>
      </c>
      <c r="BG2" s="15"/>
    </row>
    <row r="3" spans="1:61" ht="27.4" customHeight="1" thickBot="1" x14ac:dyDescent="0.45">
      <c r="AC3" s="466" t="s">
        <v>0</v>
      </c>
      <c r="AD3" s="467"/>
      <c r="AE3" s="467"/>
      <c r="AF3" s="468"/>
      <c r="AG3" s="469"/>
      <c r="AH3" s="470"/>
      <c r="AI3" s="470"/>
      <c r="AJ3" s="470"/>
      <c r="AK3" s="470"/>
      <c r="AL3" s="470"/>
      <c r="AM3" s="470"/>
      <c r="AN3" s="471"/>
      <c r="AO3" s="466" t="s">
        <v>1</v>
      </c>
      <c r="AP3" s="467"/>
      <c r="AQ3" s="467"/>
      <c r="AR3" s="468"/>
      <c r="AS3" s="469"/>
      <c r="AT3" s="470"/>
      <c r="AU3" s="470"/>
      <c r="AV3" s="470"/>
      <c r="AW3" s="470"/>
      <c r="AX3" s="470"/>
      <c r="AY3" s="470"/>
      <c r="AZ3" s="471"/>
      <c r="BC3" s="7" t="s">
        <v>81</v>
      </c>
      <c r="BD3" s="8" t="s">
        <v>88</v>
      </c>
      <c r="BE3" s="9" t="s">
        <v>906</v>
      </c>
      <c r="BG3" s="88"/>
    </row>
    <row r="4" spans="1:61" ht="2.4500000000000002" customHeight="1" x14ac:dyDescent="0.4"/>
    <row r="5" spans="1:61" ht="61.9" customHeight="1" x14ac:dyDescent="0.4">
      <c r="A5" s="455" t="s">
        <v>904</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row>
    <row r="6" spans="1:61" ht="21.6" customHeight="1" x14ac:dyDescent="0.4">
      <c r="A6" s="94"/>
      <c r="B6" s="559" t="s">
        <v>911</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C6" s="57" t="s">
        <v>814</v>
      </c>
      <c r="BD6" s="57" t="s">
        <v>815</v>
      </c>
      <c r="BE6" s="57" t="s">
        <v>813</v>
      </c>
      <c r="BF6" s="57" t="s">
        <v>816</v>
      </c>
      <c r="BG6" s="57" t="s">
        <v>817</v>
      </c>
      <c r="BH6" s="57" t="s">
        <v>818</v>
      </c>
      <c r="BI6" s="57" t="s">
        <v>1240</v>
      </c>
    </row>
    <row r="7" spans="1:61" ht="13.9" customHeight="1" x14ac:dyDescent="0.4">
      <c r="A7"/>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59"/>
      <c r="AU7" s="559"/>
      <c r="AV7" s="559"/>
      <c r="AW7" s="559"/>
      <c r="AX7" s="559"/>
      <c r="AY7" s="559"/>
      <c r="AZ7" s="559"/>
      <c r="BC7" s="117" t="b">
        <f>COUNTIF($N$32,"*(F)*")&gt;0</f>
        <v>0</v>
      </c>
      <c r="BD7" s="117" t="b">
        <f>COUNTIF($N$32,"*OCN光【光一括提供型】*")&gt;0</f>
        <v>0</v>
      </c>
      <c r="BE7" s="117" t="b">
        <f>COUNTIF($BD$33,"*hn*")&gt;0</f>
        <v>0</v>
      </c>
      <c r="BF7" s="117" t="b">
        <f>$N$32="フレッツ・ISDN"</f>
        <v>0</v>
      </c>
      <c r="BG7" s="117" t="b">
        <f>$BD$33="forVPNhnc"</f>
        <v>0</v>
      </c>
      <c r="BH7" s="117" t="b">
        <f>COUNTIF($N$32,"*IPoE*")&gt;0</f>
        <v>0</v>
      </c>
      <c r="BI7" s="117" t="b">
        <f>$BD$33="dexhnc"</f>
        <v>0</v>
      </c>
    </row>
    <row r="8" spans="1:61" ht="24" customHeight="1" x14ac:dyDescent="0.4">
      <c r="A8" s="90"/>
      <c r="B8" s="560" t="s">
        <v>912</v>
      </c>
      <c r="C8" s="560"/>
      <c r="D8" s="560"/>
      <c r="E8" s="560"/>
      <c r="F8" s="560"/>
      <c r="G8" s="560"/>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0"/>
      <c r="AY8" s="560"/>
      <c r="AZ8" s="560"/>
      <c r="BC8" s="91"/>
      <c r="BD8" s="91"/>
      <c r="BE8" s="91"/>
      <c r="BF8" s="91"/>
      <c r="BG8" s="91"/>
      <c r="BH8" s="91"/>
    </row>
    <row r="9" spans="1:61" ht="5.45" customHeight="1" x14ac:dyDescent="0.4"/>
    <row r="10" spans="1:61" ht="40.15" customHeight="1" x14ac:dyDescent="0.4">
      <c r="A10" s="443" t="s">
        <v>3</v>
      </c>
      <c r="B10" s="444"/>
      <c r="C10" s="444"/>
      <c r="D10" s="444"/>
      <c r="E10" s="444"/>
      <c r="F10" s="444"/>
      <c r="G10" s="444"/>
      <c r="H10" s="444"/>
      <c r="I10" s="444"/>
      <c r="J10" s="444"/>
      <c r="K10" s="444"/>
      <c r="L10" s="444"/>
      <c r="M10" s="445"/>
      <c r="N10" s="452"/>
      <c r="O10" s="453"/>
      <c r="P10" s="453"/>
      <c r="Q10" s="453"/>
      <c r="R10" s="453"/>
      <c r="S10" s="453"/>
      <c r="T10" s="453"/>
      <c r="U10" s="453"/>
      <c r="V10" s="453"/>
      <c r="W10" s="453"/>
      <c r="X10" s="453"/>
      <c r="Y10" s="453"/>
      <c r="Z10" s="453"/>
      <c r="AA10" s="453"/>
      <c r="AB10" s="453"/>
      <c r="AC10" s="453"/>
      <c r="AD10" s="453"/>
      <c r="AE10" s="453"/>
      <c r="AF10" s="453"/>
      <c r="AG10" s="454"/>
      <c r="AH10" s="449" t="s">
        <v>2</v>
      </c>
      <c r="AI10" s="450"/>
      <c r="AJ10" s="450"/>
      <c r="AK10" s="450"/>
      <c r="AL10" s="450"/>
      <c r="AM10" s="450"/>
      <c r="AN10" s="450"/>
      <c r="AO10" s="450"/>
      <c r="AP10" s="450"/>
      <c r="AQ10" s="450"/>
      <c r="AR10" s="450"/>
      <c r="AS10" s="450"/>
      <c r="AT10" s="450"/>
      <c r="AU10" s="450"/>
      <c r="AV10" s="450"/>
      <c r="AW10" s="450"/>
      <c r="AX10" s="450"/>
      <c r="AY10" s="450"/>
      <c r="AZ10" s="451"/>
    </row>
    <row r="11" spans="1:61" ht="244.15" customHeight="1" x14ac:dyDescent="0.4">
      <c r="A11" s="443" t="s">
        <v>87</v>
      </c>
      <c r="B11" s="444"/>
      <c r="C11" s="444"/>
      <c r="D11" s="444"/>
      <c r="E11" s="444"/>
      <c r="F11" s="444"/>
      <c r="G11" s="444"/>
      <c r="H11" s="444"/>
      <c r="I11" s="444"/>
      <c r="J11" s="444"/>
      <c r="K11" s="444"/>
      <c r="L11" s="444"/>
      <c r="M11" s="445"/>
      <c r="N11" s="452"/>
      <c r="O11" s="453"/>
      <c r="P11" s="453"/>
      <c r="Q11" s="453"/>
      <c r="R11" s="453"/>
      <c r="S11" s="453"/>
      <c r="T11" s="453"/>
      <c r="U11" s="453"/>
      <c r="V11" s="453"/>
      <c r="W11" s="453"/>
      <c r="X11" s="453"/>
      <c r="Y11" s="453"/>
      <c r="Z11" s="453"/>
      <c r="AA11" s="453"/>
      <c r="AB11" s="453"/>
      <c r="AC11" s="453"/>
      <c r="AD11" s="453"/>
      <c r="AE11" s="453"/>
      <c r="AF11" s="453"/>
      <c r="AG11" s="454"/>
      <c r="AH11" s="460" t="s">
        <v>1254</v>
      </c>
      <c r="AI11" s="450"/>
      <c r="AJ11" s="450"/>
      <c r="AK11" s="450"/>
      <c r="AL11" s="450"/>
      <c r="AM11" s="450"/>
      <c r="AN11" s="450"/>
      <c r="AO11" s="450"/>
      <c r="AP11" s="450"/>
      <c r="AQ11" s="450"/>
      <c r="AR11" s="450"/>
      <c r="AS11" s="450"/>
      <c r="AT11" s="450"/>
      <c r="AU11" s="450"/>
      <c r="AV11" s="450"/>
      <c r="AW11" s="450"/>
      <c r="AX11" s="450"/>
      <c r="AY11" s="450"/>
      <c r="AZ11" s="451"/>
    </row>
    <row r="12" spans="1:61" ht="40.15" customHeight="1" x14ac:dyDescent="0.4">
      <c r="A12" s="446" t="s">
        <v>89</v>
      </c>
      <c r="B12" s="447"/>
      <c r="C12" s="447"/>
      <c r="D12" s="447"/>
      <c r="E12" s="447"/>
      <c r="F12" s="447"/>
      <c r="G12" s="447"/>
      <c r="H12" s="447"/>
      <c r="I12" s="447"/>
      <c r="J12" s="447"/>
      <c r="K12" s="447"/>
      <c r="L12" s="447"/>
      <c r="M12" s="448"/>
      <c r="N12" s="472"/>
      <c r="O12" s="473"/>
      <c r="P12" s="473"/>
      <c r="Q12" s="473"/>
      <c r="R12" s="473"/>
      <c r="S12" s="473"/>
      <c r="T12" s="473"/>
      <c r="U12" s="473"/>
      <c r="V12" s="473"/>
      <c r="W12" s="473"/>
      <c r="X12" s="473"/>
      <c r="Y12" s="473"/>
      <c r="Z12" s="473"/>
      <c r="AA12" s="473"/>
      <c r="AB12" s="473"/>
      <c r="AC12" s="473"/>
      <c r="AD12" s="473"/>
      <c r="AE12" s="473"/>
      <c r="AF12" s="473"/>
      <c r="AG12" s="474"/>
      <c r="AH12" s="449" t="s">
        <v>913</v>
      </c>
      <c r="AI12" s="450"/>
      <c r="AJ12" s="450"/>
      <c r="AK12" s="450"/>
      <c r="AL12" s="450"/>
      <c r="AM12" s="450"/>
      <c r="AN12" s="450"/>
      <c r="AO12" s="450"/>
      <c r="AP12" s="450"/>
      <c r="AQ12" s="450"/>
      <c r="AR12" s="450"/>
      <c r="AS12" s="450"/>
      <c r="AT12" s="450"/>
      <c r="AU12" s="450"/>
      <c r="AV12" s="450"/>
      <c r="AW12" s="450"/>
      <c r="AX12" s="450"/>
      <c r="AY12" s="450"/>
      <c r="AZ12" s="451"/>
    </row>
    <row r="13" spans="1:61" ht="28.5" customHeight="1" x14ac:dyDescent="0.4">
      <c r="A13" s="463" t="s">
        <v>90</v>
      </c>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5"/>
    </row>
    <row r="14" spans="1:61" ht="40.15" customHeight="1" x14ac:dyDescent="0.4">
      <c r="A14" s="443" t="s">
        <v>92</v>
      </c>
      <c r="B14" s="444"/>
      <c r="C14" s="444"/>
      <c r="D14" s="444"/>
      <c r="E14" s="444"/>
      <c r="F14" s="444"/>
      <c r="G14" s="444"/>
      <c r="H14" s="444"/>
      <c r="I14" s="444"/>
      <c r="J14" s="444"/>
      <c r="K14" s="444"/>
      <c r="L14" s="444"/>
      <c r="M14" s="445"/>
      <c r="N14" s="457"/>
      <c r="O14" s="458"/>
      <c r="P14" s="458"/>
      <c r="Q14" s="458"/>
      <c r="R14" s="458"/>
      <c r="S14" s="458"/>
      <c r="T14" s="458"/>
      <c r="U14" s="458"/>
      <c r="V14" s="458"/>
      <c r="W14" s="458"/>
      <c r="X14" s="458"/>
      <c r="Y14" s="458"/>
      <c r="Z14" s="458"/>
      <c r="AA14" s="458"/>
      <c r="AB14" s="458"/>
      <c r="AC14" s="458"/>
      <c r="AD14" s="458"/>
      <c r="AE14" s="458"/>
      <c r="AF14" s="458"/>
      <c r="AG14" s="459"/>
      <c r="AH14" s="449" t="s">
        <v>91</v>
      </c>
      <c r="AI14" s="450"/>
      <c r="AJ14" s="450"/>
      <c r="AK14" s="450"/>
      <c r="AL14" s="450"/>
      <c r="AM14" s="450"/>
      <c r="AN14" s="450"/>
      <c r="AO14" s="450"/>
      <c r="AP14" s="450"/>
      <c r="AQ14" s="450"/>
      <c r="AR14" s="450"/>
      <c r="AS14" s="450"/>
      <c r="AT14" s="450"/>
      <c r="AU14" s="450"/>
      <c r="AV14" s="450"/>
      <c r="AW14" s="450"/>
      <c r="AX14" s="450"/>
      <c r="AY14" s="450"/>
      <c r="AZ14" s="451"/>
    </row>
    <row r="15" spans="1:61" ht="51" customHeight="1" x14ac:dyDescent="0.4">
      <c r="A15" s="495" t="s">
        <v>7</v>
      </c>
      <c r="B15" s="496"/>
      <c r="C15" s="496"/>
      <c r="D15" s="496"/>
      <c r="E15" s="496"/>
      <c r="F15" s="496"/>
      <c r="G15" s="481" t="s">
        <v>8</v>
      </c>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2"/>
    </row>
    <row r="16" spans="1:61" ht="57.6" customHeight="1" x14ac:dyDescent="0.4">
      <c r="A16" s="443" t="s">
        <v>9</v>
      </c>
      <c r="B16" s="444"/>
      <c r="C16" s="444"/>
      <c r="D16" s="444"/>
      <c r="E16" s="444"/>
      <c r="F16" s="444"/>
      <c r="G16" s="444"/>
      <c r="H16" s="444"/>
      <c r="I16" s="444"/>
      <c r="J16" s="444"/>
      <c r="K16" s="444"/>
      <c r="L16" s="444"/>
      <c r="M16" s="445"/>
      <c r="N16" s="457"/>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9"/>
      <c r="AN16" s="475"/>
      <c r="AO16" s="476"/>
      <c r="AP16" s="476"/>
      <c r="AQ16" s="477"/>
      <c r="AR16" s="449" t="s">
        <v>66</v>
      </c>
      <c r="AS16" s="450"/>
      <c r="AT16" s="450"/>
      <c r="AU16" s="450"/>
      <c r="AV16" s="450"/>
      <c r="AW16" s="450"/>
      <c r="AX16" s="450"/>
      <c r="AY16" s="450"/>
      <c r="AZ16" s="451"/>
    </row>
    <row r="17" spans="1:60" ht="70.900000000000006" customHeight="1" x14ac:dyDescent="0.4">
      <c r="A17" s="443" t="s">
        <v>10</v>
      </c>
      <c r="B17" s="444"/>
      <c r="C17" s="444"/>
      <c r="D17" s="444"/>
      <c r="E17" s="444"/>
      <c r="F17" s="444"/>
      <c r="G17" s="444"/>
      <c r="H17" s="444"/>
      <c r="I17" s="444"/>
      <c r="J17" s="444"/>
      <c r="K17" s="444"/>
      <c r="L17" s="444"/>
      <c r="M17" s="445"/>
      <c r="N17" s="457"/>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9"/>
      <c r="AN17" s="478"/>
      <c r="AO17" s="479"/>
      <c r="AP17" s="479"/>
      <c r="AQ17" s="480"/>
      <c r="AR17" s="460" t="s">
        <v>67</v>
      </c>
      <c r="AS17" s="461"/>
      <c r="AT17" s="461"/>
      <c r="AU17" s="461"/>
      <c r="AV17" s="461"/>
      <c r="AW17" s="461"/>
      <c r="AX17" s="461"/>
      <c r="AY17" s="461"/>
      <c r="AZ17" s="462"/>
    </row>
    <row r="18" spans="1:60" ht="28.5" customHeight="1" x14ac:dyDescent="0.4">
      <c r="A18" s="463" t="s">
        <v>93</v>
      </c>
      <c r="B18" s="464"/>
      <c r="C18" s="464"/>
      <c r="D18" s="464"/>
      <c r="E18" s="464"/>
      <c r="F18" s="464"/>
      <c r="G18" s="483" t="s">
        <v>94</v>
      </c>
      <c r="H18" s="483"/>
      <c r="I18" s="483"/>
      <c r="J18" s="483"/>
      <c r="K18" s="483"/>
      <c r="L18" s="483"/>
      <c r="M18" s="483"/>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Y18" s="484"/>
      <c r="AZ18" s="485"/>
    </row>
    <row r="19" spans="1:60" ht="40.15" customHeight="1" x14ac:dyDescent="0.4">
      <c r="A19" s="486" t="s">
        <v>95</v>
      </c>
      <c r="B19" s="487"/>
      <c r="C19" s="487"/>
      <c r="D19" s="487"/>
      <c r="E19" s="487"/>
      <c r="F19" s="488"/>
      <c r="G19" s="443" t="s">
        <v>97</v>
      </c>
      <c r="H19" s="444"/>
      <c r="I19" s="444"/>
      <c r="J19" s="444"/>
      <c r="K19" s="444"/>
      <c r="L19" s="444"/>
      <c r="M19" s="445"/>
      <c r="N19" s="457"/>
      <c r="O19" s="458"/>
      <c r="P19" s="458"/>
      <c r="Q19" s="458"/>
      <c r="R19" s="458"/>
      <c r="S19" s="458"/>
      <c r="T19" s="458"/>
      <c r="U19" s="458"/>
      <c r="V19" s="458"/>
      <c r="W19" s="458"/>
      <c r="X19" s="458"/>
      <c r="Y19" s="458"/>
      <c r="Z19" s="458"/>
      <c r="AA19" s="458"/>
      <c r="AB19" s="458"/>
      <c r="AC19" s="458"/>
      <c r="AD19" s="458"/>
      <c r="AE19" s="458"/>
      <c r="AF19" s="458"/>
      <c r="AG19" s="459"/>
      <c r="AH19" s="460" t="s">
        <v>101</v>
      </c>
      <c r="AI19" s="450"/>
      <c r="AJ19" s="450"/>
      <c r="AK19" s="450"/>
      <c r="AL19" s="450"/>
      <c r="AM19" s="450"/>
      <c r="AN19" s="450"/>
      <c r="AO19" s="450"/>
      <c r="AP19" s="450"/>
      <c r="AQ19" s="450"/>
      <c r="AR19" s="450"/>
      <c r="AS19" s="450"/>
      <c r="AT19" s="450"/>
      <c r="AU19" s="450"/>
      <c r="AV19" s="450"/>
      <c r="AW19" s="450"/>
      <c r="AX19" s="450"/>
      <c r="AY19" s="450"/>
      <c r="AZ19" s="451"/>
    </row>
    <row r="20" spans="1:60" ht="67.150000000000006" customHeight="1" x14ac:dyDescent="0.4">
      <c r="A20" s="489"/>
      <c r="B20" s="490"/>
      <c r="C20" s="490"/>
      <c r="D20" s="490"/>
      <c r="E20" s="490"/>
      <c r="F20" s="491"/>
      <c r="G20" s="443" t="s">
        <v>98</v>
      </c>
      <c r="H20" s="444"/>
      <c r="I20" s="444"/>
      <c r="J20" s="444"/>
      <c r="K20" s="444"/>
      <c r="L20" s="444"/>
      <c r="M20" s="445"/>
      <c r="N20" s="457"/>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9"/>
      <c r="AP20" s="460" t="s">
        <v>921</v>
      </c>
      <c r="AQ20" s="450"/>
      <c r="AR20" s="450"/>
      <c r="AS20" s="450"/>
      <c r="AT20" s="450"/>
      <c r="AU20" s="450"/>
      <c r="AV20" s="450"/>
      <c r="AW20" s="450"/>
      <c r="AX20" s="450"/>
      <c r="AY20" s="450"/>
      <c r="AZ20" s="451"/>
    </row>
    <row r="21" spans="1:60" ht="40.15" customHeight="1" x14ac:dyDescent="0.4">
      <c r="A21" s="489"/>
      <c r="B21" s="490"/>
      <c r="C21" s="490"/>
      <c r="D21" s="490"/>
      <c r="E21" s="490"/>
      <c r="F21" s="491"/>
      <c r="G21" s="443" t="s">
        <v>99</v>
      </c>
      <c r="H21" s="444"/>
      <c r="I21" s="444"/>
      <c r="J21" s="444"/>
      <c r="K21" s="444"/>
      <c r="L21" s="444"/>
      <c r="M21" s="445"/>
      <c r="N21" s="457"/>
      <c r="O21" s="458"/>
      <c r="P21" s="458"/>
      <c r="Q21" s="458"/>
      <c r="R21" s="458"/>
      <c r="S21" s="458"/>
      <c r="T21" s="458"/>
      <c r="U21" s="458"/>
      <c r="V21" s="458"/>
      <c r="W21" s="458"/>
      <c r="X21" s="458"/>
      <c r="Y21" s="458"/>
      <c r="Z21" s="458"/>
      <c r="AA21" s="458"/>
      <c r="AB21" s="458"/>
      <c r="AC21" s="458"/>
      <c r="AD21" s="458"/>
      <c r="AE21" s="458"/>
      <c r="AF21" s="458"/>
      <c r="AG21" s="459"/>
      <c r="AH21" s="460" t="s">
        <v>102</v>
      </c>
      <c r="AI21" s="461"/>
      <c r="AJ21" s="461"/>
      <c r="AK21" s="461"/>
      <c r="AL21" s="461"/>
      <c r="AM21" s="461"/>
      <c r="AN21" s="461"/>
      <c r="AO21" s="461"/>
      <c r="AP21" s="461"/>
      <c r="AQ21" s="461"/>
      <c r="AR21" s="461"/>
      <c r="AS21" s="461"/>
      <c r="AT21" s="461"/>
      <c r="AU21" s="461"/>
      <c r="AV21" s="461"/>
      <c r="AW21" s="461"/>
      <c r="AX21" s="461"/>
      <c r="AY21" s="461"/>
      <c r="AZ21" s="462"/>
    </row>
    <row r="22" spans="1:60" ht="40.15" customHeight="1" x14ac:dyDescent="0.4">
      <c r="A22" s="492"/>
      <c r="B22" s="493"/>
      <c r="C22" s="493"/>
      <c r="D22" s="493"/>
      <c r="E22" s="493"/>
      <c r="F22" s="494"/>
      <c r="G22" s="443" t="s">
        <v>96</v>
      </c>
      <c r="H22" s="444"/>
      <c r="I22" s="444"/>
      <c r="J22" s="444"/>
      <c r="K22" s="444"/>
      <c r="L22" s="444"/>
      <c r="M22" s="445"/>
      <c r="N22" s="457"/>
      <c r="O22" s="458"/>
      <c r="P22" s="458"/>
      <c r="Q22" s="458"/>
      <c r="R22" s="458"/>
      <c r="S22" s="458"/>
      <c r="T22" s="458"/>
      <c r="U22" s="458"/>
      <c r="V22" s="458"/>
      <c r="W22" s="458"/>
      <c r="X22" s="458"/>
      <c r="Y22" s="458"/>
      <c r="Z22" s="458"/>
      <c r="AA22" s="458"/>
      <c r="AB22" s="458"/>
      <c r="AC22" s="458"/>
      <c r="AD22" s="458"/>
      <c r="AE22" s="458"/>
      <c r="AF22" s="458"/>
      <c r="AG22" s="459"/>
      <c r="AH22" s="460" t="s">
        <v>102</v>
      </c>
      <c r="AI22" s="461"/>
      <c r="AJ22" s="461"/>
      <c r="AK22" s="461"/>
      <c r="AL22" s="461"/>
      <c r="AM22" s="461"/>
      <c r="AN22" s="461"/>
      <c r="AO22" s="461"/>
      <c r="AP22" s="461"/>
      <c r="AQ22" s="461"/>
      <c r="AR22" s="461"/>
      <c r="AS22" s="461"/>
      <c r="AT22" s="461"/>
      <c r="AU22" s="461"/>
      <c r="AV22" s="461"/>
      <c r="AW22" s="461"/>
      <c r="AX22" s="461"/>
      <c r="AY22" s="461"/>
      <c r="AZ22" s="462"/>
    </row>
    <row r="23" spans="1:60" ht="28.5" customHeight="1" x14ac:dyDescent="0.4">
      <c r="A23" s="463" t="s">
        <v>11</v>
      </c>
      <c r="B23" s="464"/>
      <c r="C23" s="464"/>
      <c r="D23" s="464"/>
      <c r="E23" s="464"/>
      <c r="F23" s="464"/>
      <c r="G23" s="503"/>
      <c r="H23" s="503"/>
      <c r="I23" s="503"/>
      <c r="J23" s="503"/>
      <c r="K23" s="503"/>
      <c r="L23" s="503"/>
      <c r="M23" s="503"/>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5"/>
    </row>
    <row r="24" spans="1:60" ht="40.15" customHeight="1" x14ac:dyDescent="0.4">
      <c r="A24" s="486" t="s">
        <v>922</v>
      </c>
      <c r="B24" s="487"/>
      <c r="C24" s="487"/>
      <c r="D24" s="487"/>
      <c r="E24" s="487"/>
      <c r="F24" s="488"/>
      <c r="G24" s="443" t="s">
        <v>12</v>
      </c>
      <c r="H24" s="444"/>
      <c r="I24" s="444"/>
      <c r="J24" s="444"/>
      <c r="K24" s="444"/>
      <c r="L24" s="444"/>
      <c r="M24" s="445"/>
      <c r="N24" s="457"/>
      <c r="O24" s="458"/>
      <c r="P24" s="458"/>
      <c r="Q24" s="458"/>
      <c r="R24" s="458"/>
      <c r="S24" s="458"/>
      <c r="T24" s="458"/>
      <c r="U24" s="458"/>
      <c r="V24" s="458"/>
      <c r="W24" s="458"/>
      <c r="X24" s="458"/>
      <c r="Y24" s="458"/>
      <c r="Z24" s="458"/>
      <c r="AA24" s="458"/>
      <c r="AB24" s="458"/>
      <c r="AC24" s="458"/>
      <c r="AD24" s="458"/>
      <c r="AE24" s="458"/>
      <c r="AF24" s="458"/>
      <c r="AG24" s="459"/>
      <c r="AH24" s="449" t="s">
        <v>68</v>
      </c>
      <c r="AI24" s="450"/>
      <c r="AJ24" s="450"/>
      <c r="AK24" s="450"/>
      <c r="AL24" s="450"/>
      <c r="AM24" s="450"/>
      <c r="AN24" s="450"/>
      <c r="AO24" s="450"/>
      <c r="AP24" s="450"/>
      <c r="AQ24" s="450"/>
      <c r="AR24" s="450"/>
      <c r="AS24" s="450"/>
      <c r="AT24" s="450"/>
      <c r="AU24" s="450"/>
      <c r="AV24" s="450"/>
      <c r="AW24" s="450"/>
      <c r="AX24" s="450"/>
      <c r="AY24" s="450"/>
      <c r="AZ24" s="451"/>
    </row>
    <row r="25" spans="1:60" ht="40.15" customHeight="1" x14ac:dyDescent="0.4">
      <c r="A25" s="489"/>
      <c r="B25" s="490"/>
      <c r="C25" s="490"/>
      <c r="D25" s="490"/>
      <c r="E25" s="490"/>
      <c r="F25" s="491"/>
      <c r="G25" s="443" t="s">
        <v>14</v>
      </c>
      <c r="H25" s="444"/>
      <c r="I25" s="444"/>
      <c r="J25" s="444"/>
      <c r="K25" s="444"/>
      <c r="L25" s="444"/>
      <c r="M25" s="445"/>
      <c r="N25" s="457"/>
      <c r="O25" s="458"/>
      <c r="P25" s="458"/>
      <c r="Q25" s="458"/>
      <c r="R25" s="458"/>
      <c r="S25" s="458"/>
      <c r="T25" s="458"/>
      <c r="U25" s="458"/>
      <c r="V25" s="458"/>
      <c r="W25" s="458"/>
      <c r="X25" s="458"/>
      <c r="Y25" s="458"/>
      <c r="Z25" s="458"/>
      <c r="AA25" s="458"/>
      <c r="AB25" s="458"/>
      <c r="AC25" s="458"/>
      <c r="AD25" s="458"/>
      <c r="AE25" s="458"/>
      <c r="AF25" s="458"/>
      <c r="AG25" s="459"/>
      <c r="AH25" s="449" t="s">
        <v>69</v>
      </c>
      <c r="AI25" s="450"/>
      <c r="AJ25" s="450"/>
      <c r="AK25" s="450"/>
      <c r="AL25" s="450"/>
      <c r="AM25" s="450"/>
      <c r="AN25" s="450"/>
      <c r="AO25" s="450"/>
      <c r="AP25" s="450"/>
      <c r="AQ25" s="450"/>
      <c r="AR25" s="450"/>
      <c r="AS25" s="450"/>
      <c r="AT25" s="450"/>
      <c r="AU25" s="450"/>
      <c r="AV25" s="450"/>
      <c r="AW25" s="450"/>
      <c r="AX25" s="450"/>
      <c r="AY25" s="450"/>
      <c r="AZ25" s="451"/>
    </row>
    <row r="26" spans="1:60" ht="40.15" customHeight="1" x14ac:dyDescent="0.4">
      <c r="A26" s="489"/>
      <c r="B26" s="490"/>
      <c r="C26" s="490"/>
      <c r="D26" s="490"/>
      <c r="E26" s="490"/>
      <c r="F26" s="491"/>
      <c r="G26" s="443" t="s">
        <v>15</v>
      </c>
      <c r="H26" s="444"/>
      <c r="I26" s="444"/>
      <c r="J26" s="444"/>
      <c r="K26" s="444"/>
      <c r="L26" s="444"/>
      <c r="M26" s="445"/>
      <c r="N26" s="457"/>
      <c r="O26" s="458"/>
      <c r="P26" s="458"/>
      <c r="Q26" s="458"/>
      <c r="R26" s="458"/>
      <c r="S26" s="458"/>
      <c r="T26" s="458"/>
      <c r="U26" s="458"/>
      <c r="V26" s="458"/>
      <c r="W26" s="458"/>
      <c r="X26" s="458"/>
      <c r="Y26" s="458"/>
      <c r="Z26" s="458"/>
      <c r="AA26" s="458"/>
      <c r="AB26" s="458"/>
      <c r="AC26" s="458"/>
      <c r="AD26" s="458"/>
      <c r="AE26" s="458"/>
      <c r="AF26" s="458"/>
      <c r="AG26" s="459"/>
      <c r="AH26" s="460" t="s">
        <v>70</v>
      </c>
      <c r="AI26" s="461"/>
      <c r="AJ26" s="461"/>
      <c r="AK26" s="461"/>
      <c r="AL26" s="461"/>
      <c r="AM26" s="461"/>
      <c r="AN26" s="461"/>
      <c r="AO26" s="461"/>
      <c r="AP26" s="461"/>
      <c r="AQ26" s="461"/>
      <c r="AR26" s="461"/>
      <c r="AS26" s="461"/>
      <c r="AT26" s="461"/>
      <c r="AU26" s="461"/>
      <c r="AV26" s="461"/>
      <c r="AW26" s="461"/>
      <c r="AX26" s="461"/>
      <c r="AY26" s="461"/>
      <c r="AZ26" s="462"/>
    </row>
    <row r="27" spans="1:60" ht="67.150000000000006" customHeight="1" x14ac:dyDescent="0.4">
      <c r="A27" s="492"/>
      <c r="B27" s="493"/>
      <c r="C27" s="493"/>
      <c r="D27" s="493"/>
      <c r="E27" s="493"/>
      <c r="F27" s="494"/>
      <c r="G27" s="443" t="s">
        <v>16</v>
      </c>
      <c r="H27" s="444"/>
      <c r="I27" s="444"/>
      <c r="J27" s="444"/>
      <c r="K27" s="444"/>
      <c r="L27" s="444"/>
      <c r="M27" s="445"/>
      <c r="N27" s="504"/>
      <c r="O27" s="505"/>
      <c r="P27" s="505"/>
      <c r="Q27" s="505"/>
      <c r="R27" s="505"/>
      <c r="S27" s="505"/>
      <c r="T27" s="505"/>
      <c r="U27" s="505"/>
      <c r="V27" s="505"/>
      <c r="W27" s="505"/>
      <c r="X27" s="505"/>
      <c r="Y27" s="505"/>
      <c r="Z27" s="505"/>
      <c r="AA27" s="505"/>
      <c r="AB27" s="505"/>
      <c r="AC27" s="505"/>
      <c r="AD27" s="505"/>
      <c r="AE27" s="505"/>
      <c r="AF27" s="505"/>
      <c r="AG27" s="506"/>
      <c r="AH27" s="460" t="s">
        <v>71</v>
      </c>
      <c r="AI27" s="461"/>
      <c r="AJ27" s="461"/>
      <c r="AK27" s="461"/>
      <c r="AL27" s="461"/>
      <c r="AM27" s="461"/>
      <c r="AN27" s="461"/>
      <c r="AO27" s="461"/>
      <c r="AP27" s="461"/>
      <c r="AQ27" s="461"/>
      <c r="AR27" s="461"/>
      <c r="AS27" s="461"/>
      <c r="AT27" s="461"/>
      <c r="AU27" s="461"/>
      <c r="AV27" s="461"/>
      <c r="AW27" s="461"/>
      <c r="AX27" s="461"/>
      <c r="AY27" s="461"/>
      <c r="AZ27" s="462"/>
    </row>
    <row r="29" spans="1:60" ht="28.15" customHeight="1" x14ac:dyDescent="0.4">
      <c r="A29" s="463" t="s">
        <v>13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5"/>
    </row>
    <row r="30" spans="1:60" ht="130.9" customHeight="1" x14ac:dyDescent="0.4">
      <c r="A30" s="520" t="s">
        <v>923</v>
      </c>
      <c r="B30" s="521"/>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1"/>
      <c r="AY30" s="521"/>
      <c r="AZ30" s="523"/>
    </row>
    <row r="31" spans="1:60" ht="40.15" customHeight="1" x14ac:dyDescent="0.4">
      <c r="A31" s="497" t="s">
        <v>4</v>
      </c>
      <c r="B31" s="498"/>
      <c r="C31" s="498"/>
      <c r="D31" s="498"/>
      <c r="E31" s="498"/>
      <c r="F31" s="498"/>
      <c r="G31" s="498"/>
      <c r="H31" s="498"/>
      <c r="I31" s="498"/>
      <c r="J31" s="498"/>
      <c r="K31" s="498"/>
      <c r="L31" s="498"/>
      <c r="M31" s="499"/>
      <c r="N31" s="457"/>
      <c r="O31" s="458"/>
      <c r="P31" s="458"/>
      <c r="Q31" s="458"/>
      <c r="R31" s="458"/>
      <c r="S31" s="458"/>
      <c r="T31" s="458"/>
      <c r="U31" s="458"/>
      <c r="V31" s="458"/>
      <c r="W31" s="458"/>
      <c r="X31" s="458"/>
      <c r="Y31" s="458"/>
      <c r="Z31" s="458"/>
      <c r="AA31" s="458"/>
      <c r="AB31" s="458"/>
      <c r="AC31" s="458"/>
      <c r="AD31" s="458"/>
      <c r="AE31" s="458"/>
      <c r="AF31" s="458"/>
      <c r="AG31" s="459"/>
      <c r="AH31" s="449" t="s">
        <v>6</v>
      </c>
      <c r="AI31" s="450"/>
      <c r="AJ31" s="450"/>
      <c r="AK31" s="450"/>
      <c r="AL31" s="450"/>
      <c r="AM31" s="450"/>
      <c r="AN31" s="450"/>
      <c r="AO31" s="450"/>
      <c r="AP31" s="450"/>
      <c r="AQ31" s="450"/>
      <c r="AR31" s="450"/>
      <c r="AS31" s="450"/>
      <c r="AT31" s="450"/>
      <c r="AU31" s="450"/>
      <c r="AV31" s="450"/>
      <c r="AW31" s="450"/>
      <c r="AX31" s="450"/>
      <c r="AY31" s="450"/>
      <c r="AZ31" s="451"/>
    </row>
    <row r="32" spans="1:60" ht="82.15" customHeight="1" x14ac:dyDescent="0.4">
      <c r="A32" s="497" t="s">
        <v>5</v>
      </c>
      <c r="B32" s="498"/>
      <c r="C32" s="498"/>
      <c r="D32" s="498"/>
      <c r="E32" s="498"/>
      <c r="F32" s="498"/>
      <c r="G32" s="498"/>
      <c r="H32" s="498"/>
      <c r="I32" s="498"/>
      <c r="J32" s="498"/>
      <c r="K32" s="498"/>
      <c r="L32" s="498"/>
      <c r="M32" s="499"/>
      <c r="N32" s="457"/>
      <c r="O32" s="458"/>
      <c r="P32" s="458"/>
      <c r="Q32" s="458"/>
      <c r="R32" s="458"/>
      <c r="S32" s="458"/>
      <c r="T32" s="458"/>
      <c r="U32" s="458"/>
      <c r="V32" s="458"/>
      <c r="W32" s="458"/>
      <c r="X32" s="458"/>
      <c r="Y32" s="458"/>
      <c r="Z32" s="458"/>
      <c r="AA32" s="458"/>
      <c r="AB32" s="458"/>
      <c r="AC32" s="458"/>
      <c r="AD32" s="458"/>
      <c r="AE32" s="458"/>
      <c r="AF32" s="458"/>
      <c r="AG32" s="459"/>
      <c r="AH32" s="460" t="s">
        <v>924</v>
      </c>
      <c r="AI32" s="450"/>
      <c r="AJ32" s="450"/>
      <c r="AK32" s="450"/>
      <c r="AL32" s="450"/>
      <c r="AM32" s="450"/>
      <c r="AN32" s="450"/>
      <c r="AO32" s="450"/>
      <c r="AP32" s="450"/>
      <c r="AQ32" s="450"/>
      <c r="AR32" s="450"/>
      <c r="AS32" s="450"/>
      <c r="AT32" s="450"/>
      <c r="AU32" s="450"/>
      <c r="AV32" s="450"/>
      <c r="AW32" s="450"/>
      <c r="AX32" s="450"/>
      <c r="AY32" s="450"/>
      <c r="AZ32" s="451"/>
      <c r="BC32" s="11" t="s">
        <v>84</v>
      </c>
      <c r="BD32" s="6" t="str">
        <f>IF(OR($N$31="IP32",$N$31="IP64"),"list_AL_4",IF($N$31="forVPNライト","list_AL_3",IF($N$31="動的IP(ex)","list_AL_2","list_AL_1")))</f>
        <v>list_AL_1</v>
      </c>
      <c r="BG32" s="42" t="s">
        <v>402</v>
      </c>
      <c r="BH32" s="2" t="str">
        <f>__\osApptypeIpTypeCd&amp;__\osApptypeAccesstypeCd</f>
        <v/>
      </c>
    </row>
    <row r="33" spans="1:60" ht="40.15" customHeight="1" x14ac:dyDescent="0.4">
      <c r="A33" s="497" t="s">
        <v>103</v>
      </c>
      <c r="B33" s="498"/>
      <c r="C33" s="498"/>
      <c r="D33" s="498"/>
      <c r="E33" s="498"/>
      <c r="F33" s="498"/>
      <c r="G33" s="498"/>
      <c r="H33" s="498"/>
      <c r="I33" s="498"/>
      <c r="J33" s="498"/>
      <c r="K33" s="498"/>
      <c r="L33" s="498"/>
      <c r="M33" s="499"/>
      <c r="N33" s="457"/>
      <c r="O33" s="458"/>
      <c r="P33" s="458"/>
      <c r="Q33" s="458"/>
      <c r="R33" s="458"/>
      <c r="S33" s="458"/>
      <c r="T33" s="458"/>
      <c r="U33" s="458"/>
      <c r="V33" s="458"/>
      <c r="W33" s="458"/>
      <c r="X33" s="458"/>
      <c r="Y33" s="458"/>
      <c r="Z33" s="458"/>
      <c r="AA33" s="458"/>
      <c r="AB33" s="458"/>
      <c r="AC33" s="458"/>
      <c r="AD33" s="458"/>
      <c r="AE33" s="458"/>
      <c r="AF33" s="458"/>
      <c r="AG33" s="459"/>
      <c r="AH33" s="449" t="s">
        <v>6</v>
      </c>
      <c r="AI33" s="450"/>
      <c r="AJ33" s="450"/>
      <c r="AK33" s="450"/>
      <c r="AL33" s="450"/>
      <c r="AM33" s="450"/>
      <c r="AN33" s="450"/>
      <c r="AO33" s="450"/>
      <c r="AP33" s="450"/>
      <c r="AQ33" s="450"/>
      <c r="AR33" s="450"/>
      <c r="AS33" s="450"/>
      <c r="AT33" s="450"/>
      <c r="AU33" s="450"/>
      <c r="AV33" s="450"/>
      <c r="AW33" s="450"/>
      <c r="AX33" s="450"/>
      <c r="AY33" s="450"/>
      <c r="AZ33" s="451"/>
      <c r="BC33" s="11" t="s">
        <v>401</v>
      </c>
      <c r="BD33" s="46" t="str">
        <f>IF(ISERROR(VLOOKUP($BH$32,変換!B:C,2,FALSE)),"null",VLOOKUP($BH$32,変換!B:C,2,FALSE))</f>
        <v>null</v>
      </c>
      <c r="BE33" s="10" t="s">
        <v>532</v>
      </c>
      <c r="BF33" s="2" t="b">
        <f>$N$32&lt;&gt;"フレッツ・ISDN"</f>
        <v>1</v>
      </c>
    </row>
    <row r="34" spans="1:60" ht="40.15" customHeight="1" x14ac:dyDescent="0.4">
      <c r="A34" s="524" t="s">
        <v>104</v>
      </c>
      <c r="B34" s="525"/>
      <c r="C34" s="525"/>
      <c r="D34" s="525"/>
      <c r="E34" s="525"/>
      <c r="F34" s="525"/>
      <c r="G34" s="525"/>
      <c r="H34" s="525"/>
      <c r="I34" s="525"/>
      <c r="J34" s="525"/>
      <c r="K34" s="525"/>
      <c r="L34" s="525"/>
      <c r="M34" s="526"/>
      <c r="N34" s="507" t="str">
        <f>IF(ISERROR(VLOOKUP($BH$34,OCNメニュー!$E:$G,2,FALSE)),"",VLOOKUP($BH$34,OCNメニュー!$E:$G,2,FALSE))</f>
        <v/>
      </c>
      <c r="O34" s="508"/>
      <c r="P34" s="508"/>
      <c r="Q34" s="508"/>
      <c r="R34" s="508"/>
      <c r="S34" s="508"/>
      <c r="T34" s="508"/>
      <c r="U34" s="508"/>
      <c r="V34" s="508"/>
      <c r="W34" s="508"/>
      <c r="X34" s="508"/>
      <c r="Y34" s="508"/>
      <c r="Z34" s="508"/>
      <c r="AA34" s="508"/>
      <c r="AB34" s="508"/>
      <c r="AC34" s="508"/>
      <c r="AD34" s="508"/>
      <c r="AE34" s="508"/>
      <c r="AF34" s="508"/>
      <c r="AG34" s="509"/>
      <c r="AH34" s="500" t="s">
        <v>139</v>
      </c>
      <c r="AI34" s="501"/>
      <c r="AJ34" s="501"/>
      <c r="AK34" s="501"/>
      <c r="AL34" s="501"/>
      <c r="AM34" s="501"/>
      <c r="AN34" s="501"/>
      <c r="AO34" s="501"/>
      <c r="AP34" s="501"/>
      <c r="AQ34" s="501"/>
      <c r="AR34" s="501"/>
      <c r="AS34" s="501"/>
      <c r="AT34" s="501"/>
      <c r="AU34" s="501"/>
      <c r="AV34" s="501"/>
      <c r="AW34" s="501"/>
      <c r="AX34" s="501"/>
      <c r="AY34" s="501"/>
      <c r="AZ34" s="502"/>
      <c r="BG34" s="56" t="s">
        <v>812</v>
      </c>
      <c r="BH34" s="2" t="str">
        <f>__\osApptypeIpTypeCd&amp;__\osApptypeAccesstypeCd&amp;__\osApptypeContracttypeCd</f>
        <v/>
      </c>
    </row>
    <row r="35" spans="1:60" ht="40.15" customHeight="1" x14ac:dyDescent="0.4">
      <c r="A35" s="524" t="s">
        <v>105</v>
      </c>
      <c r="B35" s="525"/>
      <c r="C35" s="525"/>
      <c r="D35" s="525"/>
      <c r="E35" s="525"/>
      <c r="F35" s="525"/>
      <c r="G35" s="525"/>
      <c r="H35" s="525"/>
      <c r="I35" s="525"/>
      <c r="J35" s="525"/>
      <c r="K35" s="525"/>
      <c r="L35" s="525"/>
      <c r="M35" s="526"/>
      <c r="N35" s="507" t="str">
        <f>IF(ISERROR(VLOOKUP($BH$34,OCNメニュー!$E:$G,3,FALSE)),"",VLOOKUP($BH$34,OCNメニュー!$E:$G,3,FALSE))</f>
        <v/>
      </c>
      <c r="O35" s="508"/>
      <c r="P35" s="508"/>
      <c r="Q35" s="508"/>
      <c r="R35" s="508"/>
      <c r="S35" s="508"/>
      <c r="T35" s="508"/>
      <c r="U35" s="508"/>
      <c r="V35" s="508"/>
      <c r="W35" s="508"/>
      <c r="X35" s="508"/>
      <c r="Y35" s="508"/>
      <c r="Z35" s="508"/>
      <c r="AA35" s="508"/>
      <c r="AB35" s="508"/>
      <c r="AC35" s="508"/>
      <c r="AD35" s="508"/>
      <c r="AE35" s="508"/>
      <c r="AF35" s="508"/>
      <c r="AG35" s="509"/>
      <c r="AH35" s="500" t="s">
        <v>140</v>
      </c>
      <c r="AI35" s="501"/>
      <c r="AJ35" s="501"/>
      <c r="AK35" s="501"/>
      <c r="AL35" s="501"/>
      <c r="AM35" s="501"/>
      <c r="AN35" s="501"/>
      <c r="AO35" s="501"/>
      <c r="AP35" s="501"/>
      <c r="AQ35" s="501"/>
      <c r="AR35" s="501"/>
      <c r="AS35" s="501"/>
      <c r="AT35" s="501"/>
      <c r="AU35" s="501"/>
      <c r="AV35" s="501"/>
      <c r="AW35" s="501"/>
      <c r="AX35" s="501"/>
      <c r="AY35" s="501"/>
      <c r="AZ35" s="502"/>
    </row>
    <row r="36" spans="1:60" ht="28.5" customHeight="1" x14ac:dyDescent="0.4">
      <c r="A36" s="463" t="s">
        <v>106</v>
      </c>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5"/>
    </row>
    <row r="37" spans="1:60" ht="40.15" customHeight="1" x14ac:dyDescent="0.4">
      <c r="A37" s="497" t="s">
        <v>1044</v>
      </c>
      <c r="B37" s="498"/>
      <c r="C37" s="498"/>
      <c r="D37" s="498"/>
      <c r="E37" s="498"/>
      <c r="F37" s="498"/>
      <c r="G37" s="498"/>
      <c r="H37" s="498"/>
      <c r="I37" s="498"/>
      <c r="J37" s="498"/>
      <c r="K37" s="498"/>
      <c r="L37" s="498"/>
      <c r="M37" s="499"/>
      <c r="N37" s="457"/>
      <c r="O37" s="458"/>
      <c r="P37" s="458"/>
      <c r="Q37" s="458"/>
      <c r="R37" s="458"/>
      <c r="S37" s="458"/>
      <c r="T37" s="458"/>
      <c r="U37" s="458"/>
      <c r="V37" s="458"/>
      <c r="W37" s="458"/>
      <c r="X37" s="458"/>
      <c r="Y37" s="458"/>
      <c r="Z37" s="458"/>
      <c r="AA37" s="458"/>
      <c r="AB37" s="458"/>
      <c r="AC37" s="458"/>
      <c r="AD37" s="458"/>
      <c r="AE37" s="458"/>
      <c r="AF37" s="458"/>
      <c r="AG37" s="459"/>
      <c r="AH37" s="449" t="s">
        <v>978</v>
      </c>
      <c r="AI37" s="450"/>
      <c r="AJ37" s="450"/>
      <c r="AK37" s="450"/>
      <c r="AL37" s="450"/>
      <c r="AM37" s="450"/>
      <c r="AN37" s="450"/>
      <c r="AO37" s="450"/>
      <c r="AP37" s="450"/>
      <c r="AQ37" s="450"/>
      <c r="AR37" s="450"/>
      <c r="AS37" s="450"/>
      <c r="AT37" s="450"/>
      <c r="AU37" s="450"/>
      <c r="AV37" s="450"/>
      <c r="AW37" s="450"/>
      <c r="AX37" s="450"/>
      <c r="AY37" s="450"/>
      <c r="AZ37" s="451"/>
      <c r="BE37" s="58" t="s">
        <v>909</v>
      </c>
      <c r="BF37" s="2" t="b">
        <f>OR(AND($BD$7=TRUE,$BG$7=FALSE,$BI$7=FALSE),AND($BD$33="null",$BF$7=FALSE))</f>
        <v>1</v>
      </c>
    </row>
    <row r="38" spans="1:60" ht="28.5" customHeight="1" x14ac:dyDescent="0.4">
      <c r="A38" s="463" t="s">
        <v>107</v>
      </c>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5"/>
    </row>
    <row r="39" spans="1:60" ht="40.15" customHeight="1" x14ac:dyDescent="0.4">
      <c r="A39" s="497" t="s">
        <v>979</v>
      </c>
      <c r="B39" s="498"/>
      <c r="C39" s="498"/>
      <c r="D39" s="498"/>
      <c r="E39" s="498"/>
      <c r="F39" s="498"/>
      <c r="G39" s="498"/>
      <c r="H39" s="498"/>
      <c r="I39" s="498"/>
      <c r="J39" s="498"/>
      <c r="K39" s="498"/>
      <c r="L39" s="498"/>
      <c r="M39" s="499"/>
      <c r="N39" s="457"/>
      <c r="O39" s="458"/>
      <c r="P39" s="458"/>
      <c r="Q39" s="458"/>
      <c r="R39" s="458"/>
      <c r="S39" s="458"/>
      <c r="T39" s="458"/>
      <c r="U39" s="458"/>
      <c r="V39" s="458"/>
      <c r="W39" s="458"/>
      <c r="X39" s="458"/>
      <c r="Y39" s="458"/>
      <c r="Z39" s="458"/>
      <c r="AA39" s="458"/>
      <c r="AB39" s="458"/>
      <c r="AC39" s="458"/>
      <c r="AD39" s="458"/>
      <c r="AE39" s="458"/>
      <c r="AF39" s="458"/>
      <c r="AG39" s="459"/>
      <c r="AH39" s="449" t="s">
        <v>109</v>
      </c>
      <c r="AI39" s="450"/>
      <c r="AJ39" s="450"/>
      <c r="AK39" s="450"/>
      <c r="AL39" s="450"/>
      <c r="AM39" s="450"/>
      <c r="AN39" s="450"/>
      <c r="AO39" s="450"/>
      <c r="AP39" s="450"/>
      <c r="AQ39" s="450"/>
      <c r="AR39" s="450"/>
      <c r="AS39" s="450"/>
      <c r="AT39" s="450"/>
      <c r="AU39" s="450"/>
      <c r="AV39" s="450"/>
      <c r="AW39" s="450"/>
      <c r="AX39" s="450"/>
      <c r="AY39" s="450"/>
      <c r="AZ39" s="451"/>
    </row>
    <row r="40" spans="1:60" ht="102" customHeight="1" x14ac:dyDescent="0.4">
      <c r="A40" s="520" t="s">
        <v>980</v>
      </c>
      <c r="B40" s="521"/>
      <c r="C40" s="521"/>
      <c r="D40" s="521"/>
      <c r="E40" s="521"/>
      <c r="F40" s="521"/>
      <c r="G40" s="522"/>
      <c r="H40" s="522"/>
      <c r="I40" s="522"/>
      <c r="J40" s="522"/>
      <c r="K40" s="522"/>
      <c r="L40" s="522"/>
      <c r="M40" s="522"/>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521"/>
      <c r="AV40" s="521"/>
      <c r="AW40" s="521"/>
      <c r="AX40" s="521"/>
      <c r="AY40" s="521"/>
      <c r="AZ40" s="523"/>
    </row>
    <row r="41" spans="1:60" ht="72" customHeight="1" x14ac:dyDescent="0.4">
      <c r="A41" s="410" t="s">
        <v>108</v>
      </c>
      <c r="B41" s="411"/>
      <c r="C41" s="411"/>
      <c r="D41" s="411"/>
      <c r="E41" s="411"/>
      <c r="F41" s="412"/>
      <c r="G41" s="516" t="s">
        <v>981</v>
      </c>
      <c r="H41" s="441"/>
      <c r="I41" s="441"/>
      <c r="J41" s="441"/>
      <c r="K41" s="441"/>
      <c r="L41" s="441"/>
      <c r="M41" s="442"/>
      <c r="N41" s="457"/>
      <c r="O41" s="458"/>
      <c r="P41" s="458"/>
      <c r="Q41" s="458"/>
      <c r="R41" s="458"/>
      <c r="S41" s="458"/>
      <c r="T41" s="458"/>
      <c r="U41" s="458"/>
      <c r="V41" s="458"/>
      <c r="W41" s="458"/>
      <c r="X41" s="458"/>
      <c r="Y41" s="458"/>
      <c r="Z41" s="458"/>
      <c r="AA41" s="458"/>
      <c r="AB41" s="458"/>
      <c r="AC41" s="458"/>
      <c r="AD41" s="458"/>
      <c r="AE41" s="458"/>
      <c r="AF41" s="458"/>
      <c r="AG41" s="459"/>
      <c r="AH41" s="449" t="s">
        <v>982</v>
      </c>
      <c r="AI41" s="450"/>
      <c r="AJ41" s="450"/>
      <c r="AK41" s="450"/>
      <c r="AL41" s="450"/>
      <c r="AM41" s="450"/>
      <c r="AN41" s="450"/>
      <c r="AO41" s="450"/>
      <c r="AP41" s="450"/>
      <c r="AQ41" s="450"/>
      <c r="AR41" s="450"/>
      <c r="AS41" s="450"/>
      <c r="AT41" s="450"/>
      <c r="AU41" s="450"/>
      <c r="AV41" s="450"/>
      <c r="AW41" s="450"/>
      <c r="AX41" s="450"/>
      <c r="AY41" s="450"/>
      <c r="AZ41" s="451"/>
      <c r="BE41" s="58" t="s">
        <v>908</v>
      </c>
      <c r="BF41" s="2" t="b">
        <f>$N$39&lt;&gt;"新規申込み"</f>
        <v>1</v>
      </c>
    </row>
    <row r="42" spans="1:60" ht="46.15" customHeight="1" x14ac:dyDescent="0.4">
      <c r="A42" s="416"/>
      <c r="B42" s="417"/>
      <c r="C42" s="417"/>
      <c r="D42" s="417"/>
      <c r="E42" s="417"/>
      <c r="F42" s="418"/>
      <c r="G42" s="516" t="s">
        <v>1045</v>
      </c>
      <c r="H42" s="441"/>
      <c r="I42" s="441"/>
      <c r="J42" s="441"/>
      <c r="K42" s="441"/>
      <c r="L42" s="441"/>
      <c r="M42" s="442"/>
      <c r="N42" s="517"/>
      <c r="O42" s="518"/>
      <c r="P42" s="518"/>
      <c r="Q42" s="518"/>
      <c r="R42" s="518"/>
      <c r="S42" s="518"/>
      <c r="T42" s="518"/>
      <c r="U42" s="518"/>
      <c r="V42" s="518"/>
      <c r="W42" s="518"/>
      <c r="X42" s="518"/>
      <c r="Y42" s="518"/>
      <c r="Z42" s="518"/>
      <c r="AA42" s="518"/>
      <c r="AB42" s="518"/>
      <c r="AC42" s="518"/>
      <c r="AD42" s="518"/>
      <c r="AE42" s="518"/>
      <c r="AF42" s="518"/>
      <c r="AG42" s="519"/>
      <c r="AH42" s="460" t="s">
        <v>144</v>
      </c>
      <c r="AI42" s="450"/>
      <c r="AJ42" s="450"/>
      <c r="AK42" s="450"/>
      <c r="AL42" s="450"/>
      <c r="AM42" s="450"/>
      <c r="AN42" s="450"/>
      <c r="AO42" s="450"/>
      <c r="AP42" s="450"/>
      <c r="AQ42" s="450"/>
      <c r="AR42" s="450"/>
      <c r="AS42" s="450"/>
      <c r="AT42" s="450"/>
      <c r="AU42" s="450"/>
      <c r="AV42" s="450"/>
      <c r="AW42" s="450"/>
      <c r="AX42" s="450"/>
      <c r="AY42" s="450"/>
      <c r="AZ42" s="451"/>
    </row>
    <row r="43" spans="1:60" ht="73.150000000000006" customHeight="1" x14ac:dyDescent="0.4">
      <c r="A43" s="497" t="s">
        <v>983</v>
      </c>
      <c r="B43" s="498"/>
      <c r="C43" s="498"/>
      <c r="D43" s="498"/>
      <c r="E43" s="498"/>
      <c r="F43" s="498"/>
      <c r="G43" s="498"/>
      <c r="H43" s="498"/>
      <c r="I43" s="498"/>
      <c r="J43" s="498"/>
      <c r="K43" s="498"/>
      <c r="L43" s="498"/>
      <c r="M43" s="499"/>
      <c r="N43" s="457"/>
      <c r="O43" s="458"/>
      <c r="P43" s="458"/>
      <c r="Q43" s="458"/>
      <c r="R43" s="458"/>
      <c r="S43" s="458"/>
      <c r="T43" s="458"/>
      <c r="U43" s="458"/>
      <c r="V43" s="458"/>
      <c r="W43" s="458"/>
      <c r="X43" s="458"/>
      <c r="Y43" s="458"/>
      <c r="Z43" s="458"/>
      <c r="AA43" s="458"/>
      <c r="AB43" s="458"/>
      <c r="AC43" s="458"/>
      <c r="AD43" s="458"/>
      <c r="AE43" s="458"/>
      <c r="AF43" s="458"/>
      <c r="AG43" s="459"/>
      <c r="AH43" s="460" t="s">
        <v>984</v>
      </c>
      <c r="AI43" s="450"/>
      <c r="AJ43" s="450"/>
      <c r="AK43" s="450"/>
      <c r="AL43" s="450"/>
      <c r="AM43" s="450"/>
      <c r="AN43" s="450"/>
      <c r="AO43" s="450"/>
      <c r="AP43" s="450"/>
      <c r="AQ43" s="450"/>
      <c r="AR43" s="450"/>
      <c r="AS43" s="450"/>
      <c r="AT43" s="450"/>
      <c r="AU43" s="450"/>
      <c r="AV43" s="450"/>
      <c r="AW43" s="450"/>
      <c r="AX43" s="450"/>
      <c r="AY43" s="450"/>
      <c r="AZ43" s="451"/>
      <c r="BE43" s="58" t="s">
        <v>1257</v>
      </c>
      <c r="BF43" s="245" t="b">
        <f>OR($N$32="",AND($BD$7=FALSE,$BH$7=TRUE))</f>
        <v>1</v>
      </c>
    </row>
    <row r="44" spans="1:60" ht="28.5" customHeight="1" x14ac:dyDescent="0.4">
      <c r="A44" s="463" t="s">
        <v>111</v>
      </c>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5"/>
    </row>
    <row r="45" spans="1:60" ht="40.15" customHeight="1" x14ac:dyDescent="0.4">
      <c r="A45" s="510" t="s">
        <v>110</v>
      </c>
      <c r="B45" s="511"/>
      <c r="C45" s="511"/>
      <c r="D45" s="511"/>
      <c r="E45" s="511"/>
      <c r="F45" s="512"/>
      <c r="G45" s="516" t="s">
        <v>1041</v>
      </c>
      <c r="H45" s="441"/>
      <c r="I45" s="441"/>
      <c r="J45" s="441"/>
      <c r="K45" s="441"/>
      <c r="L45" s="441"/>
      <c r="M45" s="442"/>
      <c r="N45" s="457"/>
      <c r="O45" s="458"/>
      <c r="P45" s="458"/>
      <c r="Q45" s="458"/>
      <c r="R45" s="458"/>
      <c r="S45" s="458"/>
      <c r="T45" s="458"/>
      <c r="U45" s="458"/>
      <c r="V45" s="458"/>
      <c r="W45" s="458"/>
      <c r="X45" s="458"/>
      <c r="Y45" s="458"/>
      <c r="Z45" s="458"/>
      <c r="AA45" s="458"/>
      <c r="AB45" s="458"/>
      <c r="AC45" s="458"/>
      <c r="AD45" s="458"/>
      <c r="AE45" s="458"/>
      <c r="AF45" s="458"/>
      <c r="AG45" s="459"/>
      <c r="AH45" s="449" t="s">
        <v>74</v>
      </c>
      <c r="AI45" s="450"/>
      <c r="AJ45" s="450"/>
      <c r="AK45" s="450"/>
      <c r="AL45" s="450"/>
      <c r="AM45" s="450"/>
      <c r="AN45" s="450"/>
      <c r="AO45" s="450"/>
      <c r="AP45" s="450"/>
      <c r="AQ45" s="450"/>
      <c r="AR45" s="450"/>
      <c r="AS45" s="450"/>
      <c r="AT45" s="450"/>
      <c r="AU45" s="450"/>
      <c r="AV45" s="450"/>
      <c r="AW45" s="450"/>
      <c r="AX45" s="450"/>
      <c r="AY45" s="450"/>
      <c r="AZ45" s="451"/>
      <c r="BE45" s="10" t="s">
        <v>819</v>
      </c>
      <c r="BF45" s="2" t="b">
        <f>OR($N$32="",AND($N$32&lt;&gt;"",$BC$7&lt;&gt;TRUE,$BD$7&lt;&gt;TRUE))</f>
        <v>1</v>
      </c>
    </row>
    <row r="46" spans="1:60" ht="40.15" customHeight="1" x14ac:dyDescent="0.4">
      <c r="A46" s="513"/>
      <c r="B46" s="514"/>
      <c r="C46" s="514"/>
      <c r="D46" s="514"/>
      <c r="E46" s="514"/>
      <c r="F46" s="515"/>
      <c r="G46" s="516" t="s">
        <v>1042</v>
      </c>
      <c r="H46" s="441"/>
      <c r="I46" s="441"/>
      <c r="J46" s="441"/>
      <c r="K46" s="441"/>
      <c r="L46" s="441"/>
      <c r="M46" s="442"/>
      <c r="N46" s="517"/>
      <c r="O46" s="518"/>
      <c r="P46" s="518"/>
      <c r="Q46" s="518"/>
      <c r="R46" s="518"/>
      <c r="S46" s="518"/>
      <c r="T46" s="518"/>
      <c r="U46" s="518"/>
      <c r="V46" s="518"/>
      <c r="W46" s="518"/>
      <c r="X46" s="518"/>
      <c r="Y46" s="518"/>
      <c r="Z46" s="518"/>
      <c r="AA46" s="518"/>
      <c r="AB46" s="518"/>
      <c r="AC46" s="518"/>
      <c r="AD46" s="518"/>
      <c r="AE46" s="518"/>
      <c r="AF46" s="518"/>
      <c r="AG46" s="519"/>
      <c r="AH46" s="449" t="s">
        <v>143</v>
      </c>
      <c r="AI46" s="450"/>
      <c r="AJ46" s="450"/>
      <c r="AK46" s="450"/>
      <c r="AL46" s="450"/>
      <c r="AM46" s="450"/>
      <c r="AN46" s="450"/>
      <c r="AO46" s="450"/>
      <c r="AP46" s="450"/>
      <c r="AQ46" s="450"/>
      <c r="AR46" s="450"/>
      <c r="AS46" s="450"/>
      <c r="AT46" s="450"/>
      <c r="AU46" s="450"/>
      <c r="AV46" s="450"/>
      <c r="AW46" s="450"/>
      <c r="AX46" s="450"/>
      <c r="AY46" s="450"/>
      <c r="AZ46" s="451"/>
      <c r="BE46" s="10" t="s">
        <v>820</v>
      </c>
      <c r="BF46" s="2" t="b">
        <f>OR($N$45="",$N$45&lt;&gt;"開通済み")</f>
        <v>1</v>
      </c>
    </row>
    <row r="47" spans="1:60" ht="28.5" customHeight="1" x14ac:dyDescent="0.4">
      <c r="A47" s="463" t="s">
        <v>986</v>
      </c>
      <c r="B47" s="464"/>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5"/>
      <c r="BE47" s="10" t="s">
        <v>821</v>
      </c>
      <c r="BF47" s="2" t="b">
        <f>OR($N$32="",$BC$7&lt;&gt;TRUE)</f>
        <v>1</v>
      </c>
    </row>
    <row r="48" spans="1:60" customFormat="1" ht="36" customHeight="1" x14ac:dyDescent="0.4">
      <c r="A48" s="520" t="s">
        <v>985</v>
      </c>
      <c r="B48" s="521"/>
      <c r="C48" s="521"/>
      <c r="D48" s="521"/>
      <c r="E48" s="521"/>
      <c r="F48" s="521"/>
      <c r="G48" s="522"/>
      <c r="H48" s="522"/>
      <c r="I48" s="522"/>
      <c r="J48" s="522"/>
      <c r="K48" s="522"/>
      <c r="L48" s="522"/>
      <c r="M48" s="522"/>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1"/>
      <c r="AR48" s="521"/>
      <c r="AS48" s="521"/>
      <c r="AT48" s="521"/>
      <c r="AU48" s="521"/>
      <c r="AV48" s="521"/>
      <c r="AW48" s="521"/>
      <c r="AX48" s="521"/>
      <c r="AY48" s="521"/>
      <c r="AZ48" s="523"/>
    </row>
    <row r="49" spans="1:58" ht="40.15" customHeight="1" x14ac:dyDescent="0.4">
      <c r="A49" s="486" t="s">
        <v>112</v>
      </c>
      <c r="B49" s="487"/>
      <c r="C49" s="487"/>
      <c r="D49" s="487"/>
      <c r="E49" s="487"/>
      <c r="F49" s="488"/>
      <c r="G49" s="443" t="s">
        <v>113</v>
      </c>
      <c r="H49" s="444"/>
      <c r="I49" s="444"/>
      <c r="J49" s="444"/>
      <c r="K49" s="444"/>
      <c r="L49" s="444"/>
      <c r="M49" s="445"/>
      <c r="N49" s="457"/>
      <c r="O49" s="458"/>
      <c r="P49" s="458"/>
      <c r="Q49" s="458"/>
      <c r="R49" s="458"/>
      <c r="S49" s="458"/>
      <c r="T49" s="458"/>
      <c r="U49" s="458"/>
      <c r="V49" s="458"/>
      <c r="W49" s="458"/>
      <c r="X49" s="458"/>
      <c r="Y49" s="458"/>
      <c r="Z49" s="458"/>
      <c r="AA49" s="458"/>
      <c r="AB49" s="458"/>
      <c r="AC49" s="458"/>
      <c r="AD49" s="458"/>
      <c r="AE49" s="458"/>
      <c r="AF49" s="458"/>
      <c r="AG49" s="459"/>
      <c r="AH49" s="449" t="s">
        <v>74</v>
      </c>
      <c r="AI49" s="450"/>
      <c r="AJ49" s="450"/>
      <c r="AK49" s="450"/>
      <c r="AL49" s="450"/>
      <c r="AM49" s="450"/>
      <c r="AN49" s="450"/>
      <c r="AO49" s="450"/>
      <c r="AP49" s="450"/>
      <c r="AQ49" s="450"/>
      <c r="AR49" s="450"/>
      <c r="AS49" s="450"/>
      <c r="AT49" s="450"/>
      <c r="AU49" s="450"/>
      <c r="AV49" s="450"/>
      <c r="AW49" s="450"/>
      <c r="AX49" s="450"/>
      <c r="AY49" s="450"/>
      <c r="AZ49" s="451"/>
    </row>
    <row r="50" spans="1:58" ht="40.15" customHeight="1" x14ac:dyDescent="0.4">
      <c r="A50" s="489"/>
      <c r="B50" s="490"/>
      <c r="C50" s="490"/>
      <c r="D50" s="490"/>
      <c r="E50" s="490"/>
      <c r="F50" s="491"/>
      <c r="G50" s="443" t="s">
        <v>97</v>
      </c>
      <c r="H50" s="444"/>
      <c r="I50" s="444"/>
      <c r="J50" s="444"/>
      <c r="K50" s="444"/>
      <c r="L50" s="444"/>
      <c r="M50" s="445"/>
      <c r="N50" s="457"/>
      <c r="O50" s="458"/>
      <c r="P50" s="458"/>
      <c r="Q50" s="458"/>
      <c r="R50" s="458"/>
      <c r="S50" s="458"/>
      <c r="T50" s="458"/>
      <c r="U50" s="458"/>
      <c r="V50" s="458"/>
      <c r="W50" s="458"/>
      <c r="X50" s="458"/>
      <c r="Y50" s="458"/>
      <c r="Z50" s="458"/>
      <c r="AA50" s="458"/>
      <c r="AB50" s="458"/>
      <c r="AC50" s="458"/>
      <c r="AD50" s="458"/>
      <c r="AE50" s="458"/>
      <c r="AF50" s="458"/>
      <c r="AG50" s="459"/>
      <c r="AH50" s="449" t="s">
        <v>100</v>
      </c>
      <c r="AI50" s="450"/>
      <c r="AJ50" s="450"/>
      <c r="AK50" s="450"/>
      <c r="AL50" s="450"/>
      <c r="AM50" s="450"/>
      <c r="AN50" s="450"/>
      <c r="AO50" s="450"/>
      <c r="AP50" s="450"/>
      <c r="AQ50" s="450"/>
      <c r="AR50" s="450"/>
      <c r="AS50" s="450"/>
      <c r="AT50" s="450"/>
      <c r="AU50" s="450"/>
      <c r="AV50" s="450"/>
      <c r="AW50" s="450"/>
      <c r="AX50" s="450"/>
      <c r="AY50" s="450"/>
      <c r="AZ50" s="451"/>
      <c r="BE50" s="58" t="s">
        <v>822</v>
      </c>
      <c r="BF50" s="2" t="b">
        <f>AND($BF$47=TRUE,OR($N$49="",$N$49="次のとおり"))</f>
        <v>1</v>
      </c>
    </row>
    <row r="51" spans="1:58" ht="67.150000000000006" customHeight="1" x14ac:dyDescent="0.4">
      <c r="A51" s="489"/>
      <c r="B51" s="490"/>
      <c r="C51" s="490"/>
      <c r="D51" s="490"/>
      <c r="E51" s="490"/>
      <c r="F51" s="491"/>
      <c r="G51" s="443" t="s">
        <v>98</v>
      </c>
      <c r="H51" s="444"/>
      <c r="I51" s="444"/>
      <c r="J51" s="444"/>
      <c r="K51" s="444"/>
      <c r="L51" s="444"/>
      <c r="M51" s="445"/>
      <c r="N51" s="457"/>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8"/>
      <c r="AN51" s="458"/>
      <c r="AO51" s="459"/>
      <c r="AP51" s="460" t="s">
        <v>988</v>
      </c>
      <c r="AQ51" s="450"/>
      <c r="AR51" s="450"/>
      <c r="AS51" s="450"/>
      <c r="AT51" s="450"/>
      <c r="AU51" s="450"/>
      <c r="AV51" s="450"/>
      <c r="AW51" s="450"/>
      <c r="AX51" s="450"/>
      <c r="AY51" s="450"/>
      <c r="AZ51" s="451"/>
    </row>
    <row r="52" spans="1:58" ht="40.15" customHeight="1" x14ac:dyDescent="0.4">
      <c r="A52" s="489"/>
      <c r="B52" s="490"/>
      <c r="C52" s="490"/>
      <c r="D52" s="490"/>
      <c r="E52" s="490"/>
      <c r="F52" s="491"/>
      <c r="G52" s="443" t="s">
        <v>99</v>
      </c>
      <c r="H52" s="444"/>
      <c r="I52" s="444"/>
      <c r="J52" s="444"/>
      <c r="K52" s="444"/>
      <c r="L52" s="444"/>
      <c r="M52" s="445"/>
      <c r="N52" s="457"/>
      <c r="O52" s="458"/>
      <c r="P52" s="458"/>
      <c r="Q52" s="458"/>
      <c r="R52" s="458"/>
      <c r="S52" s="458"/>
      <c r="T52" s="458"/>
      <c r="U52" s="458"/>
      <c r="V52" s="458"/>
      <c r="W52" s="458"/>
      <c r="X52" s="458"/>
      <c r="Y52" s="458"/>
      <c r="Z52" s="458"/>
      <c r="AA52" s="458"/>
      <c r="AB52" s="458"/>
      <c r="AC52" s="458"/>
      <c r="AD52" s="458"/>
      <c r="AE52" s="458"/>
      <c r="AF52" s="458"/>
      <c r="AG52" s="459"/>
      <c r="AH52" s="460" t="s">
        <v>102</v>
      </c>
      <c r="AI52" s="461"/>
      <c r="AJ52" s="461"/>
      <c r="AK52" s="461"/>
      <c r="AL52" s="461"/>
      <c r="AM52" s="461"/>
      <c r="AN52" s="461"/>
      <c r="AO52" s="461"/>
      <c r="AP52" s="461"/>
      <c r="AQ52" s="461"/>
      <c r="AR52" s="461"/>
      <c r="AS52" s="461"/>
      <c r="AT52" s="461"/>
      <c r="AU52" s="461"/>
      <c r="AV52" s="461"/>
      <c r="AW52" s="461"/>
      <c r="AX52" s="461"/>
      <c r="AY52" s="461"/>
      <c r="AZ52" s="462"/>
    </row>
    <row r="53" spans="1:58" ht="40.15" customHeight="1" x14ac:dyDescent="0.4">
      <c r="A53" s="489"/>
      <c r="B53" s="490"/>
      <c r="C53" s="490"/>
      <c r="D53" s="490"/>
      <c r="E53" s="490"/>
      <c r="F53" s="491"/>
      <c r="G53" s="443" t="s">
        <v>96</v>
      </c>
      <c r="H53" s="444"/>
      <c r="I53" s="444"/>
      <c r="J53" s="444"/>
      <c r="K53" s="444"/>
      <c r="L53" s="444"/>
      <c r="M53" s="445"/>
      <c r="N53" s="457"/>
      <c r="O53" s="458"/>
      <c r="P53" s="458"/>
      <c r="Q53" s="458"/>
      <c r="R53" s="458"/>
      <c r="S53" s="458"/>
      <c r="T53" s="458"/>
      <c r="U53" s="458"/>
      <c r="V53" s="458"/>
      <c r="W53" s="458"/>
      <c r="X53" s="458"/>
      <c r="Y53" s="458"/>
      <c r="Z53" s="458"/>
      <c r="AA53" s="458"/>
      <c r="AB53" s="458"/>
      <c r="AC53" s="458"/>
      <c r="AD53" s="458"/>
      <c r="AE53" s="458"/>
      <c r="AF53" s="458"/>
      <c r="AG53" s="459"/>
      <c r="AH53" s="460" t="s">
        <v>989</v>
      </c>
      <c r="AI53" s="461"/>
      <c r="AJ53" s="461"/>
      <c r="AK53" s="461"/>
      <c r="AL53" s="461"/>
      <c r="AM53" s="461"/>
      <c r="AN53" s="461"/>
      <c r="AO53" s="461"/>
      <c r="AP53" s="461"/>
      <c r="AQ53" s="461"/>
      <c r="AR53" s="461"/>
      <c r="AS53" s="461"/>
      <c r="AT53" s="461"/>
      <c r="AU53" s="461"/>
      <c r="AV53" s="461"/>
      <c r="AW53" s="461"/>
      <c r="AX53" s="461"/>
      <c r="AY53" s="461"/>
      <c r="AZ53" s="462"/>
    </row>
    <row r="54" spans="1:58" ht="40.15" customHeight="1" x14ac:dyDescent="0.4">
      <c r="A54" s="489"/>
      <c r="B54" s="490"/>
      <c r="C54" s="490"/>
      <c r="D54" s="490"/>
      <c r="E54" s="490"/>
      <c r="F54" s="491"/>
      <c r="G54" s="443" t="s">
        <v>114</v>
      </c>
      <c r="H54" s="444"/>
      <c r="I54" s="444"/>
      <c r="J54" s="444"/>
      <c r="K54" s="444"/>
      <c r="L54" s="444"/>
      <c r="M54" s="445"/>
      <c r="N54" s="457"/>
      <c r="O54" s="458"/>
      <c r="P54" s="458"/>
      <c r="Q54" s="458"/>
      <c r="R54" s="458"/>
      <c r="S54" s="458"/>
      <c r="T54" s="458"/>
      <c r="U54" s="458"/>
      <c r="V54" s="458"/>
      <c r="W54" s="458"/>
      <c r="X54" s="458"/>
      <c r="Y54" s="458"/>
      <c r="Z54" s="458"/>
      <c r="AA54" s="458"/>
      <c r="AB54" s="458"/>
      <c r="AC54" s="458"/>
      <c r="AD54" s="458"/>
      <c r="AE54" s="458"/>
      <c r="AF54" s="458"/>
      <c r="AG54" s="459"/>
      <c r="AH54" s="460" t="s">
        <v>990</v>
      </c>
      <c r="AI54" s="461"/>
      <c r="AJ54" s="461"/>
      <c r="AK54" s="461"/>
      <c r="AL54" s="461"/>
      <c r="AM54" s="461"/>
      <c r="AN54" s="461"/>
      <c r="AO54" s="461"/>
      <c r="AP54" s="461"/>
      <c r="AQ54" s="461"/>
      <c r="AR54" s="461"/>
      <c r="AS54" s="461"/>
      <c r="AT54" s="461"/>
      <c r="AU54" s="461"/>
      <c r="AV54" s="461"/>
      <c r="AW54" s="461"/>
      <c r="AX54" s="461"/>
      <c r="AY54" s="461"/>
      <c r="AZ54" s="462"/>
      <c r="BE54" s="58" t="s">
        <v>824</v>
      </c>
      <c r="BF54" s="2" t="b">
        <f>OR($N$32="",$BC$7&lt;&gt;TRUE)</f>
        <v>1</v>
      </c>
    </row>
    <row r="55" spans="1:58" ht="77.45" customHeight="1" x14ac:dyDescent="0.4">
      <c r="A55" s="492"/>
      <c r="B55" s="493"/>
      <c r="C55" s="493"/>
      <c r="D55" s="493"/>
      <c r="E55" s="493"/>
      <c r="F55" s="494"/>
      <c r="G55" s="443" t="s">
        <v>1216</v>
      </c>
      <c r="H55" s="444"/>
      <c r="I55" s="444"/>
      <c r="J55" s="444"/>
      <c r="K55" s="444"/>
      <c r="L55" s="444"/>
      <c r="M55" s="445"/>
      <c r="N55" s="457"/>
      <c r="O55" s="458"/>
      <c r="P55" s="458"/>
      <c r="Q55" s="458"/>
      <c r="R55" s="458"/>
      <c r="S55" s="458"/>
      <c r="T55" s="458"/>
      <c r="U55" s="458"/>
      <c r="V55" s="458"/>
      <c r="W55" s="458"/>
      <c r="X55" s="458"/>
      <c r="Y55" s="458"/>
      <c r="Z55" s="458"/>
      <c r="AA55" s="458"/>
      <c r="AB55" s="458"/>
      <c r="AC55" s="458"/>
      <c r="AD55" s="458"/>
      <c r="AE55" s="458"/>
      <c r="AF55" s="458"/>
      <c r="AG55" s="459"/>
      <c r="AH55" s="460" t="s">
        <v>987</v>
      </c>
      <c r="AI55" s="461"/>
      <c r="AJ55" s="461"/>
      <c r="AK55" s="461"/>
      <c r="AL55" s="461"/>
      <c r="AM55" s="461"/>
      <c r="AN55" s="461"/>
      <c r="AO55" s="461"/>
      <c r="AP55" s="461"/>
      <c r="AQ55" s="461"/>
      <c r="AR55" s="461"/>
      <c r="AS55" s="461"/>
      <c r="AT55" s="461"/>
      <c r="AU55" s="461"/>
      <c r="AV55" s="461"/>
      <c r="AW55" s="461"/>
      <c r="AX55" s="461"/>
      <c r="AY55" s="461"/>
      <c r="AZ55" s="462"/>
      <c r="BE55" s="58" t="s">
        <v>823</v>
      </c>
      <c r="BF55" s="2" t="b">
        <f>OR($N$32="",AND($BC$7&lt;&gt;TRUE,COUNTIF($N$31,"*forVPN*")=0))</f>
        <v>1</v>
      </c>
    </row>
    <row r="56" spans="1:58" ht="40.15" customHeight="1" x14ac:dyDescent="0.4">
      <c r="A56" s="510" t="s">
        <v>115</v>
      </c>
      <c r="B56" s="511"/>
      <c r="C56" s="511"/>
      <c r="D56" s="511"/>
      <c r="E56" s="511"/>
      <c r="F56" s="512"/>
      <c r="G56" s="443" t="s">
        <v>113</v>
      </c>
      <c r="H56" s="444"/>
      <c r="I56" s="444"/>
      <c r="J56" s="444"/>
      <c r="K56" s="444"/>
      <c r="L56" s="444"/>
      <c r="M56" s="445"/>
      <c r="N56" s="457"/>
      <c r="O56" s="458"/>
      <c r="P56" s="458"/>
      <c r="Q56" s="458"/>
      <c r="R56" s="458"/>
      <c r="S56" s="458"/>
      <c r="T56" s="458"/>
      <c r="U56" s="458"/>
      <c r="V56" s="458"/>
      <c r="W56" s="458"/>
      <c r="X56" s="458"/>
      <c r="Y56" s="458"/>
      <c r="Z56" s="458"/>
      <c r="AA56" s="458"/>
      <c r="AB56" s="458"/>
      <c r="AC56" s="458"/>
      <c r="AD56" s="458"/>
      <c r="AE56" s="458"/>
      <c r="AF56" s="458"/>
      <c r="AG56" s="459"/>
      <c r="AH56" s="449" t="s">
        <v>30</v>
      </c>
      <c r="AI56" s="450"/>
      <c r="AJ56" s="450"/>
      <c r="AK56" s="450"/>
      <c r="AL56" s="450"/>
      <c r="AM56" s="450"/>
      <c r="AN56" s="450"/>
      <c r="AO56" s="450"/>
      <c r="AP56" s="450"/>
      <c r="AQ56" s="450"/>
      <c r="AR56" s="450"/>
      <c r="AS56" s="450"/>
      <c r="AT56" s="450"/>
      <c r="AU56" s="450"/>
      <c r="AV56" s="450"/>
      <c r="AW56" s="450"/>
      <c r="AX56" s="450"/>
      <c r="AY56" s="450"/>
      <c r="AZ56" s="451"/>
      <c r="BE56" s="58" t="s">
        <v>825</v>
      </c>
      <c r="BF56" s="2" t="b">
        <f>OR($N$32="",$BC$7&lt;&gt;TRUE)</f>
        <v>1</v>
      </c>
    </row>
    <row r="57" spans="1:58" ht="40.15" customHeight="1" x14ac:dyDescent="0.4">
      <c r="A57" s="527"/>
      <c r="B57" s="528"/>
      <c r="C57" s="528"/>
      <c r="D57" s="528"/>
      <c r="E57" s="528"/>
      <c r="F57" s="529"/>
      <c r="G57" s="443" t="s">
        <v>1046</v>
      </c>
      <c r="H57" s="444"/>
      <c r="I57" s="444"/>
      <c r="J57" s="444"/>
      <c r="K57" s="444"/>
      <c r="L57" s="444"/>
      <c r="M57" s="445"/>
      <c r="N57" s="457"/>
      <c r="O57" s="458"/>
      <c r="P57" s="458"/>
      <c r="Q57" s="458"/>
      <c r="R57" s="458"/>
      <c r="S57" s="458"/>
      <c r="T57" s="458"/>
      <c r="U57" s="458"/>
      <c r="V57" s="458"/>
      <c r="W57" s="458"/>
      <c r="X57" s="458"/>
      <c r="Y57" s="458"/>
      <c r="Z57" s="458"/>
      <c r="AA57" s="458"/>
      <c r="AB57" s="458"/>
      <c r="AC57" s="458"/>
      <c r="AD57" s="458"/>
      <c r="AE57" s="458"/>
      <c r="AF57" s="458"/>
      <c r="AG57" s="459"/>
      <c r="AH57" s="449" t="s">
        <v>69</v>
      </c>
      <c r="AI57" s="450"/>
      <c r="AJ57" s="450"/>
      <c r="AK57" s="450"/>
      <c r="AL57" s="450"/>
      <c r="AM57" s="450"/>
      <c r="AN57" s="450"/>
      <c r="AO57" s="450"/>
      <c r="AP57" s="450"/>
      <c r="AQ57" s="450"/>
      <c r="AR57" s="450"/>
      <c r="AS57" s="450"/>
      <c r="AT57" s="450"/>
      <c r="AU57" s="450"/>
      <c r="AV57" s="450"/>
      <c r="AW57" s="450"/>
      <c r="AX57" s="450"/>
      <c r="AY57" s="450"/>
      <c r="AZ57" s="451"/>
      <c r="BE57" s="58" t="s">
        <v>826</v>
      </c>
      <c r="BF57" s="2" t="b">
        <f>AND($BF$47=TRUE,OR($N$56="",$N$56="次のとおり"))</f>
        <v>1</v>
      </c>
    </row>
    <row r="58" spans="1:58" ht="40.15" customHeight="1" x14ac:dyDescent="0.4">
      <c r="A58" s="513"/>
      <c r="B58" s="514"/>
      <c r="C58" s="514"/>
      <c r="D58" s="514"/>
      <c r="E58" s="514"/>
      <c r="F58" s="515"/>
      <c r="G58" s="443" t="s">
        <v>15</v>
      </c>
      <c r="H58" s="444"/>
      <c r="I58" s="444"/>
      <c r="J58" s="444"/>
      <c r="K58" s="444"/>
      <c r="L58" s="444"/>
      <c r="M58" s="445"/>
      <c r="N58" s="457"/>
      <c r="O58" s="458"/>
      <c r="P58" s="458"/>
      <c r="Q58" s="458"/>
      <c r="R58" s="458"/>
      <c r="S58" s="458"/>
      <c r="T58" s="458"/>
      <c r="U58" s="458"/>
      <c r="V58" s="458"/>
      <c r="W58" s="458"/>
      <c r="X58" s="458"/>
      <c r="Y58" s="458"/>
      <c r="Z58" s="458"/>
      <c r="AA58" s="458"/>
      <c r="AB58" s="458"/>
      <c r="AC58" s="458"/>
      <c r="AD58" s="458"/>
      <c r="AE58" s="458"/>
      <c r="AF58" s="458"/>
      <c r="AG58" s="459"/>
      <c r="AH58" s="460" t="s">
        <v>26</v>
      </c>
      <c r="AI58" s="461"/>
      <c r="AJ58" s="461"/>
      <c r="AK58" s="461"/>
      <c r="AL58" s="461"/>
      <c r="AM58" s="461"/>
      <c r="AN58" s="461"/>
      <c r="AO58" s="461"/>
      <c r="AP58" s="461"/>
      <c r="AQ58" s="461"/>
      <c r="AR58" s="461"/>
      <c r="AS58" s="461"/>
      <c r="AT58" s="461"/>
      <c r="AU58" s="461"/>
      <c r="AV58" s="461"/>
      <c r="AW58" s="461"/>
      <c r="AX58" s="461"/>
      <c r="AY58" s="461"/>
      <c r="AZ58" s="462"/>
      <c r="BE58" s="58" t="s">
        <v>827</v>
      </c>
      <c r="BF58" s="2" t="b">
        <f>AND($BF$47=TRUE,OR($N$56="",$N$56="次のとおり"))</f>
        <v>1</v>
      </c>
    </row>
    <row r="59" spans="1:58" ht="28.5" customHeight="1" x14ac:dyDescent="0.4">
      <c r="A59" s="463" t="s">
        <v>991</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4"/>
      <c r="AZ59" s="465"/>
    </row>
    <row r="60" spans="1:58" ht="40.15" customHeight="1" x14ac:dyDescent="0.4">
      <c r="A60" s="486" t="s">
        <v>291</v>
      </c>
      <c r="B60" s="487"/>
      <c r="C60" s="487"/>
      <c r="D60" s="487"/>
      <c r="E60" s="487"/>
      <c r="F60" s="488"/>
      <c r="G60" s="443" t="s">
        <v>117</v>
      </c>
      <c r="H60" s="444"/>
      <c r="I60" s="444"/>
      <c r="J60" s="444"/>
      <c r="K60" s="444"/>
      <c r="L60" s="444"/>
      <c r="M60" s="445"/>
      <c r="N60" s="457"/>
      <c r="O60" s="458"/>
      <c r="P60" s="458"/>
      <c r="Q60" s="458"/>
      <c r="R60" s="458"/>
      <c r="S60" s="458"/>
      <c r="T60" s="458"/>
      <c r="U60" s="458"/>
      <c r="V60" s="458"/>
      <c r="W60" s="458"/>
      <c r="X60" s="458"/>
      <c r="Y60" s="458"/>
      <c r="Z60" s="458"/>
      <c r="AA60" s="458"/>
      <c r="AB60" s="458"/>
      <c r="AC60" s="458"/>
      <c r="AD60" s="458"/>
      <c r="AE60" s="458"/>
      <c r="AF60" s="458"/>
      <c r="AG60" s="459"/>
      <c r="AH60" s="449" t="s">
        <v>109</v>
      </c>
      <c r="AI60" s="450"/>
      <c r="AJ60" s="450"/>
      <c r="AK60" s="450"/>
      <c r="AL60" s="450"/>
      <c r="AM60" s="450"/>
      <c r="AN60" s="450"/>
      <c r="AO60" s="450"/>
      <c r="AP60" s="450"/>
      <c r="AQ60" s="450"/>
      <c r="AR60" s="450"/>
      <c r="AS60" s="450"/>
      <c r="AT60" s="450"/>
      <c r="AU60" s="450"/>
      <c r="AV60" s="450"/>
      <c r="AW60" s="450"/>
      <c r="AX60" s="450"/>
      <c r="AY60" s="450"/>
      <c r="AZ60" s="451"/>
      <c r="BC60" s="59" t="s">
        <v>828</v>
      </c>
      <c r="BD60" s="6" t="str">
        <f>IF($N$49="次のとおり","list_nwTechnology_1","list_nwTechnology_2")</f>
        <v>list_nwTechnology_2</v>
      </c>
    </row>
    <row r="61" spans="1:58" ht="40.15" customHeight="1" x14ac:dyDescent="0.4">
      <c r="A61" s="489"/>
      <c r="B61" s="490"/>
      <c r="C61" s="490"/>
      <c r="D61" s="490"/>
      <c r="E61" s="490"/>
      <c r="F61" s="491"/>
      <c r="G61" s="443" t="s">
        <v>14</v>
      </c>
      <c r="H61" s="444"/>
      <c r="I61" s="444"/>
      <c r="J61" s="444"/>
      <c r="K61" s="444"/>
      <c r="L61" s="444"/>
      <c r="M61" s="445"/>
      <c r="N61" s="457"/>
      <c r="O61" s="458"/>
      <c r="P61" s="458"/>
      <c r="Q61" s="458"/>
      <c r="R61" s="458"/>
      <c r="S61" s="458"/>
      <c r="T61" s="458"/>
      <c r="U61" s="458"/>
      <c r="V61" s="458"/>
      <c r="W61" s="458"/>
      <c r="X61" s="458"/>
      <c r="Y61" s="458"/>
      <c r="Z61" s="458"/>
      <c r="AA61" s="458"/>
      <c r="AB61" s="458"/>
      <c r="AC61" s="458"/>
      <c r="AD61" s="458"/>
      <c r="AE61" s="458"/>
      <c r="AF61" s="458"/>
      <c r="AG61" s="459"/>
      <c r="AH61" s="449" t="s">
        <v>69</v>
      </c>
      <c r="AI61" s="450"/>
      <c r="AJ61" s="450"/>
      <c r="AK61" s="450"/>
      <c r="AL61" s="450"/>
      <c r="AM61" s="450"/>
      <c r="AN61" s="450"/>
      <c r="AO61" s="450"/>
      <c r="AP61" s="450"/>
      <c r="AQ61" s="450"/>
      <c r="AR61" s="450"/>
      <c r="AS61" s="450"/>
      <c r="AT61" s="450"/>
      <c r="AU61" s="450"/>
      <c r="AV61" s="450"/>
      <c r="AW61" s="450"/>
      <c r="AX61" s="450"/>
      <c r="AY61" s="450"/>
      <c r="AZ61" s="451"/>
      <c r="BE61" s="58" t="s">
        <v>833</v>
      </c>
      <c r="BF61" s="2" t="b">
        <f>OR($N$60="",$N$60="次のとおり")</f>
        <v>1</v>
      </c>
    </row>
    <row r="62" spans="1:58" ht="40.15" customHeight="1" x14ac:dyDescent="0.4">
      <c r="A62" s="489"/>
      <c r="B62" s="490"/>
      <c r="C62" s="490"/>
      <c r="D62" s="490"/>
      <c r="E62" s="490"/>
      <c r="F62" s="491"/>
      <c r="G62" s="443" t="s">
        <v>15</v>
      </c>
      <c r="H62" s="444"/>
      <c r="I62" s="444"/>
      <c r="J62" s="444"/>
      <c r="K62" s="444"/>
      <c r="L62" s="444"/>
      <c r="M62" s="445"/>
      <c r="N62" s="457"/>
      <c r="O62" s="458"/>
      <c r="P62" s="458"/>
      <c r="Q62" s="458"/>
      <c r="R62" s="458"/>
      <c r="S62" s="458"/>
      <c r="T62" s="458"/>
      <c r="U62" s="458"/>
      <c r="V62" s="458"/>
      <c r="W62" s="458"/>
      <c r="X62" s="458"/>
      <c r="Y62" s="458"/>
      <c r="Z62" s="458"/>
      <c r="AA62" s="458"/>
      <c r="AB62" s="458"/>
      <c r="AC62" s="458"/>
      <c r="AD62" s="458"/>
      <c r="AE62" s="458"/>
      <c r="AF62" s="458"/>
      <c r="AG62" s="459"/>
      <c r="AH62" s="460" t="s">
        <v>26</v>
      </c>
      <c r="AI62" s="461"/>
      <c r="AJ62" s="461"/>
      <c r="AK62" s="461"/>
      <c r="AL62" s="461"/>
      <c r="AM62" s="461"/>
      <c r="AN62" s="461"/>
      <c r="AO62" s="461"/>
      <c r="AP62" s="461"/>
      <c r="AQ62" s="461"/>
      <c r="AR62" s="461"/>
      <c r="AS62" s="461"/>
      <c r="AT62" s="461"/>
      <c r="AU62" s="461"/>
      <c r="AV62" s="461"/>
      <c r="AW62" s="461"/>
      <c r="AX62" s="461"/>
      <c r="AY62" s="461"/>
      <c r="AZ62" s="462"/>
    </row>
    <row r="63" spans="1:58" ht="40.15" customHeight="1" x14ac:dyDescent="0.4">
      <c r="A63" s="489"/>
      <c r="B63" s="490"/>
      <c r="C63" s="490"/>
      <c r="D63" s="490"/>
      <c r="E63" s="490"/>
      <c r="F63" s="491"/>
      <c r="G63" s="443" t="s">
        <v>116</v>
      </c>
      <c r="H63" s="444"/>
      <c r="I63" s="444"/>
      <c r="J63" s="444"/>
      <c r="K63" s="444"/>
      <c r="L63" s="444"/>
      <c r="M63" s="445"/>
      <c r="N63" s="457"/>
      <c r="O63" s="458"/>
      <c r="P63" s="458"/>
      <c r="Q63" s="458"/>
      <c r="R63" s="458"/>
      <c r="S63" s="458"/>
      <c r="T63" s="458"/>
      <c r="U63" s="458"/>
      <c r="V63" s="458"/>
      <c r="W63" s="458"/>
      <c r="X63" s="458"/>
      <c r="Y63" s="458"/>
      <c r="Z63" s="458"/>
      <c r="AA63" s="458"/>
      <c r="AB63" s="458"/>
      <c r="AC63" s="458"/>
      <c r="AD63" s="458"/>
      <c r="AE63" s="458"/>
      <c r="AF63" s="458"/>
      <c r="AG63" s="459"/>
      <c r="AH63" s="460" t="s">
        <v>26</v>
      </c>
      <c r="AI63" s="461"/>
      <c r="AJ63" s="461"/>
      <c r="AK63" s="461"/>
      <c r="AL63" s="461"/>
      <c r="AM63" s="461"/>
      <c r="AN63" s="461"/>
      <c r="AO63" s="461"/>
      <c r="AP63" s="461"/>
      <c r="AQ63" s="461"/>
      <c r="AR63" s="461"/>
      <c r="AS63" s="461"/>
      <c r="AT63" s="461"/>
      <c r="AU63" s="461"/>
      <c r="AV63" s="461"/>
      <c r="AW63" s="461"/>
      <c r="AX63" s="461"/>
      <c r="AY63" s="461"/>
      <c r="AZ63" s="462"/>
      <c r="BE63" s="58" t="s">
        <v>834</v>
      </c>
      <c r="BF63" s="2" t="b">
        <f>IF($N$60="お申込みに関する連絡先と同じ",FALSE,TRUE)</f>
        <v>1</v>
      </c>
    </row>
    <row r="64" spans="1:58" ht="64.150000000000006" customHeight="1" x14ac:dyDescent="0.4">
      <c r="A64" s="492"/>
      <c r="B64" s="493"/>
      <c r="C64" s="493"/>
      <c r="D64" s="493"/>
      <c r="E64" s="493"/>
      <c r="F64" s="494"/>
      <c r="G64" s="443" t="s">
        <v>16</v>
      </c>
      <c r="H64" s="444"/>
      <c r="I64" s="444"/>
      <c r="J64" s="444"/>
      <c r="K64" s="444"/>
      <c r="L64" s="444"/>
      <c r="M64" s="445"/>
      <c r="N64" s="504"/>
      <c r="O64" s="505"/>
      <c r="P64" s="505"/>
      <c r="Q64" s="505"/>
      <c r="R64" s="505"/>
      <c r="S64" s="505"/>
      <c r="T64" s="505"/>
      <c r="U64" s="505"/>
      <c r="V64" s="505"/>
      <c r="W64" s="505"/>
      <c r="X64" s="505"/>
      <c r="Y64" s="505"/>
      <c r="Z64" s="505"/>
      <c r="AA64" s="505"/>
      <c r="AB64" s="505"/>
      <c r="AC64" s="505"/>
      <c r="AD64" s="505"/>
      <c r="AE64" s="505"/>
      <c r="AF64" s="505"/>
      <c r="AG64" s="506"/>
      <c r="AH64" s="460" t="s">
        <v>992</v>
      </c>
      <c r="AI64" s="461"/>
      <c r="AJ64" s="461"/>
      <c r="AK64" s="461"/>
      <c r="AL64" s="461"/>
      <c r="AM64" s="461"/>
      <c r="AN64" s="461"/>
      <c r="AO64" s="461"/>
      <c r="AP64" s="461"/>
      <c r="AQ64" s="461"/>
      <c r="AR64" s="461"/>
      <c r="AS64" s="461"/>
      <c r="AT64" s="461"/>
      <c r="AU64" s="461"/>
      <c r="AV64" s="461"/>
      <c r="AW64" s="461"/>
      <c r="AX64" s="461"/>
      <c r="AY64" s="461"/>
      <c r="AZ64" s="462"/>
      <c r="BE64" s="58" t="s">
        <v>835</v>
      </c>
      <c r="BF64" s="2" t="b">
        <f>IF($N$60="お申込みに関する連絡先と同じ",FALSE,TRUE)</f>
        <v>1</v>
      </c>
    </row>
    <row r="65" spans="1:58" ht="28.5" customHeight="1" x14ac:dyDescent="0.4">
      <c r="A65" s="463" t="s">
        <v>118</v>
      </c>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4"/>
      <c r="AY65" s="464"/>
      <c r="AZ65" s="465"/>
    </row>
    <row r="66" spans="1:58" ht="40.15" customHeight="1" x14ac:dyDescent="0.4">
      <c r="A66" s="443" t="s">
        <v>829</v>
      </c>
      <c r="B66" s="444"/>
      <c r="C66" s="444"/>
      <c r="D66" s="444"/>
      <c r="E66" s="444"/>
      <c r="F66" s="444"/>
      <c r="G66" s="444"/>
      <c r="H66" s="444"/>
      <c r="I66" s="444"/>
      <c r="J66" s="444"/>
      <c r="K66" s="444"/>
      <c r="L66" s="444"/>
      <c r="M66" s="445"/>
      <c r="N66" s="457"/>
      <c r="O66" s="458"/>
      <c r="P66" s="458"/>
      <c r="Q66" s="458"/>
      <c r="R66" s="458"/>
      <c r="S66" s="458"/>
      <c r="T66" s="458"/>
      <c r="U66" s="458"/>
      <c r="V66" s="458"/>
      <c r="W66" s="458"/>
      <c r="X66" s="458"/>
      <c r="Y66" s="458"/>
      <c r="Z66" s="458"/>
      <c r="AA66" s="458"/>
      <c r="AB66" s="458"/>
      <c r="AC66" s="458"/>
      <c r="AD66" s="458"/>
      <c r="AE66" s="458"/>
      <c r="AF66" s="458"/>
      <c r="AG66" s="459"/>
      <c r="AH66" s="449" t="s">
        <v>30</v>
      </c>
      <c r="AI66" s="450"/>
      <c r="AJ66" s="450"/>
      <c r="AK66" s="450"/>
      <c r="AL66" s="450"/>
      <c r="AM66" s="450"/>
      <c r="AN66" s="450"/>
      <c r="AO66" s="450"/>
      <c r="AP66" s="450"/>
      <c r="AQ66" s="450"/>
      <c r="AR66" s="450"/>
      <c r="AS66" s="450"/>
      <c r="AT66" s="450"/>
      <c r="AU66" s="450"/>
      <c r="AV66" s="450"/>
      <c r="AW66" s="450"/>
      <c r="AX66" s="450"/>
      <c r="AY66" s="450"/>
      <c r="AZ66" s="451"/>
    </row>
    <row r="67" spans="1:58" ht="28.5" customHeight="1" x14ac:dyDescent="0.4">
      <c r="A67" s="463" t="s">
        <v>119</v>
      </c>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4"/>
      <c r="AY67" s="464"/>
      <c r="AZ67" s="465"/>
    </row>
    <row r="68" spans="1:58" customFormat="1" ht="175.9" customHeight="1" x14ac:dyDescent="0.4">
      <c r="A68" s="520" t="s">
        <v>1284</v>
      </c>
      <c r="B68" s="521"/>
      <c r="C68" s="521"/>
      <c r="D68" s="521"/>
      <c r="E68" s="521"/>
      <c r="F68" s="521"/>
      <c r="G68" s="522"/>
      <c r="H68" s="522"/>
      <c r="I68" s="522"/>
      <c r="J68" s="522"/>
      <c r="K68" s="522"/>
      <c r="L68" s="522"/>
      <c r="M68" s="522"/>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1"/>
      <c r="AQ68" s="521"/>
      <c r="AR68" s="521"/>
      <c r="AS68" s="521"/>
      <c r="AT68" s="521"/>
      <c r="AU68" s="521"/>
      <c r="AV68" s="521"/>
      <c r="AW68" s="521"/>
      <c r="AX68" s="521"/>
      <c r="AY68" s="521"/>
      <c r="AZ68" s="523"/>
    </row>
    <row r="69" spans="1:58" ht="40.15" customHeight="1" x14ac:dyDescent="0.4">
      <c r="A69" s="443" t="s">
        <v>830</v>
      </c>
      <c r="B69" s="444"/>
      <c r="C69" s="444"/>
      <c r="D69" s="444"/>
      <c r="E69" s="444"/>
      <c r="F69" s="444"/>
      <c r="G69" s="444"/>
      <c r="H69" s="444"/>
      <c r="I69" s="444"/>
      <c r="J69" s="444"/>
      <c r="K69" s="444"/>
      <c r="L69" s="444"/>
      <c r="M69" s="445"/>
      <c r="N69" s="457"/>
      <c r="O69" s="458"/>
      <c r="P69" s="458"/>
      <c r="Q69" s="458"/>
      <c r="R69" s="458"/>
      <c r="S69" s="458"/>
      <c r="T69" s="458"/>
      <c r="U69" s="458"/>
      <c r="V69" s="458"/>
      <c r="W69" s="458"/>
      <c r="X69" s="458"/>
      <c r="Y69" s="458"/>
      <c r="Z69" s="458"/>
      <c r="AA69" s="458"/>
      <c r="AB69" s="458"/>
      <c r="AC69" s="458"/>
      <c r="AD69" s="458"/>
      <c r="AE69" s="458"/>
      <c r="AF69" s="458"/>
      <c r="AG69" s="459"/>
      <c r="AH69" s="449" t="s">
        <v>74</v>
      </c>
      <c r="AI69" s="450"/>
      <c r="AJ69" s="450"/>
      <c r="AK69" s="450"/>
      <c r="AL69" s="450"/>
      <c r="AM69" s="450"/>
      <c r="AN69" s="450"/>
      <c r="AO69" s="450"/>
      <c r="AP69" s="450"/>
      <c r="AQ69" s="450"/>
      <c r="AR69" s="450"/>
      <c r="AS69" s="450"/>
      <c r="AT69" s="450"/>
      <c r="AU69" s="450"/>
      <c r="AV69" s="450"/>
      <c r="AW69" s="450"/>
      <c r="AX69" s="450"/>
      <c r="AY69" s="450"/>
      <c r="AZ69" s="451"/>
      <c r="BE69" s="61"/>
    </row>
    <row r="70" spans="1:58" ht="40.15" customHeight="1" x14ac:dyDescent="0.4">
      <c r="A70" s="443" t="s">
        <v>120</v>
      </c>
      <c r="B70" s="444"/>
      <c r="C70" s="444"/>
      <c r="D70" s="444"/>
      <c r="E70" s="444"/>
      <c r="F70" s="444"/>
      <c r="G70" s="444"/>
      <c r="H70" s="444"/>
      <c r="I70" s="444"/>
      <c r="J70" s="444"/>
      <c r="K70" s="444"/>
      <c r="L70" s="444"/>
      <c r="M70" s="445"/>
      <c r="N70" s="457"/>
      <c r="O70" s="458"/>
      <c r="P70" s="458"/>
      <c r="Q70" s="458"/>
      <c r="R70" s="458"/>
      <c r="S70" s="458"/>
      <c r="T70" s="458"/>
      <c r="U70" s="458"/>
      <c r="V70" s="458"/>
      <c r="W70" s="458"/>
      <c r="X70" s="458"/>
      <c r="Y70" s="458"/>
      <c r="Z70" s="458"/>
      <c r="AA70" s="458"/>
      <c r="AB70" s="458"/>
      <c r="AC70" s="458"/>
      <c r="AD70" s="458"/>
      <c r="AE70" s="458"/>
      <c r="AF70" s="458"/>
      <c r="AG70" s="459"/>
      <c r="AH70" s="449" t="s">
        <v>142</v>
      </c>
      <c r="AI70" s="450"/>
      <c r="AJ70" s="450"/>
      <c r="AK70" s="450"/>
      <c r="AL70" s="450"/>
      <c r="AM70" s="450"/>
      <c r="AN70" s="450"/>
      <c r="AO70" s="450"/>
      <c r="AP70" s="450"/>
      <c r="AQ70" s="450"/>
      <c r="AR70" s="450"/>
      <c r="AS70" s="450"/>
      <c r="AT70" s="450"/>
      <c r="AU70" s="450"/>
      <c r="AV70" s="450"/>
      <c r="AW70" s="450"/>
      <c r="AX70" s="450"/>
      <c r="AY70" s="450"/>
      <c r="AZ70" s="451"/>
      <c r="BE70" s="58" t="s">
        <v>831</v>
      </c>
      <c r="BF70" s="2" t="b">
        <f>OR($N$69="",$N$69="既契約のお支払情報と同一にする")</f>
        <v>1</v>
      </c>
    </row>
    <row r="71" spans="1:58" ht="40.15" customHeight="1" x14ac:dyDescent="0.4">
      <c r="A71" s="541" t="s">
        <v>121</v>
      </c>
      <c r="B71" s="542"/>
      <c r="C71" s="542"/>
      <c r="D71" s="542"/>
      <c r="E71" s="542"/>
      <c r="F71" s="543"/>
      <c r="G71" s="443" t="s">
        <v>113</v>
      </c>
      <c r="H71" s="444"/>
      <c r="I71" s="444"/>
      <c r="J71" s="444"/>
      <c r="K71" s="444"/>
      <c r="L71" s="444"/>
      <c r="M71" s="445"/>
      <c r="N71" s="457"/>
      <c r="O71" s="458"/>
      <c r="P71" s="458"/>
      <c r="Q71" s="458"/>
      <c r="R71" s="458"/>
      <c r="S71" s="458"/>
      <c r="T71" s="458"/>
      <c r="U71" s="458"/>
      <c r="V71" s="458"/>
      <c r="W71" s="458"/>
      <c r="X71" s="458"/>
      <c r="Y71" s="458"/>
      <c r="Z71" s="458"/>
      <c r="AA71" s="458"/>
      <c r="AB71" s="458"/>
      <c r="AC71" s="458"/>
      <c r="AD71" s="458"/>
      <c r="AE71" s="458"/>
      <c r="AF71" s="458"/>
      <c r="AG71" s="459"/>
      <c r="AH71" s="449" t="s">
        <v>30</v>
      </c>
      <c r="AI71" s="450"/>
      <c r="AJ71" s="450"/>
      <c r="AK71" s="450"/>
      <c r="AL71" s="450"/>
      <c r="AM71" s="450"/>
      <c r="AN71" s="450"/>
      <c r="AO71" s="450"/>
      <c r="AP71" s="450"/>
      <c r="AQ71" s="450"/>
      <c r="AR71" s="450"/>
      <c r="AS71" s="450"/>
      <c r="AT71" s="450"/>
      <c r="AU71" s="450"/>
      <c r="AV71" s="450"/>
      <c r="AW71" s="450"/>
      <c r="AX71" s="450"/>
      <c r="AY71" s="450"/>
      <c r="AZ71" s="451"/>
      <c r="BC71" s="59" t="s">
        <v>836</v>
      </c>
      <c r="BD71" s="6" t="str">
        <f>IF($N$49="次のとおり","list_billMailingCopylist_1","list_billMailingCopylist_2")</f>
        <v>list_billMailingCopylist_2</v>
      </c>
      <c r="BE71" s="58" t="s">
        <v>832</v>
      </c>
      <c r="BF71" s="2" t="b">
        <f>OR($N$69="",$N$69="請求書によるお支払")</f>
        <v>1</v>
      </c>
    </row>
    <row r="72" spans="1:58" ht="40.15" customHeight="1" x14ac:dyDescent="0.4">
      <c r="A72" s="544"/>
      <c r="B72" s="545"/>
      <c r="C72" s="545"/>
      <c r="D72" s="545"/>
      <c r="E72" s="545"/>
      <c r="F72" s="546"/>
      <c r="G72" s="443" t="s">
        <v>97</v>
      </c>
      <c r="H72" s="444"/>
      <c r="I72" s="444"/>
      <c r="J72" s="444"/>
      <c r="K72" s="444"/>
      <c r="L72" s="444"/>
      <c r="M72" s="445"/>
      <c r="N72" s="457"/>
      <c r="O72" s="458"/>
      <c r="P72" s="458"/>
      <c r="Q72" s="458"/>
      <c r="R72" s="458"/>
      <c r="S72" s="458"/>
      <c r="T72" s="458"/>
      <c r="U72" s="458"/>
      <c r="V72" s="458"/>
      <c r="W72" s="458"/>
      <c r="X72" s="458"/>
      <c r="Y72" s="458"/>
      <c r="Z72" s="458"/>
      <c r="AA72" s="458"/>
      <c r="AB72" s="458"/>
      <c r="AC72" s="458"/>
      <c r="AD72" s="458"/>
      <c r="AE72" s="458"/>
      <c r="AF72" s="458"/>
      <c r="AG72" s="459"/>
      <c r="AH72" s="449" t="s">
        <v>100</v>
      </c>
      <c r="AI72" s="450"/>
      <c r="AJ72" s="450"/>
      <c r="AK72" s="450"/>
      <c r="AL72" s="450"/>
      <c r="AM72" s="450"/>
      <c r="AN72" s="450"/>
      <c r="AO72" s="450"/>
      <c r="AP72" s="450"/>
      <c r="AQ72" s="450"/>
      <c r="AR72" s="450"/>
      <c r="AS72" s="450"/>
      <c r="AT72" s="450"/>
      <c r="AU72" s="450"/>
      <c r="AV72" s="450"/>
      <c r="AW72" s="450"/>
      <c r="AX72" s="450"/>
      <c r="AY72" s="450"/>
      <c r="AZ72" s="451"/>
      <c r="BE72" s="58" t="s">
        <v>837</v>
      </c>
      <c r="BF72" s="2" t="b">
        <f>AND($BF$71=TRUE,OR($N$71="",$N$71="次のとおり"))</f>
        <v>1</v>
      </c>
    </row>
    <row r="73" spans="1:58" ht="72" customHeight="1" x14ac:dyDescent="0.4">
      <c r="A73" s="544"/>
      <c r="B73" s="545"/>
      <c r="C73" s="545"/>
      <c r="D73" s="545"/>
      <c r="E73" s="545"/>
      <c r="F73" s="546"/>
      <c r="G73" s="443" t="s">
        <v>98</v>
      </c>
      <c r="H73" s="444"/>
      <c r="I73" s="444"/>
      <c r="J73" s="444"/>
      <c r="K73" s="444"/>
      <c r="L73" s="444"/>
      <c r="M73" s="445"/>
      <c r="N73" s="457"/>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9"/>
      <c r="AP73" s="460" t="s">
        <v>993</v>
      </c>
      <c r="AQ73" s="450"/>
      <c r="AR73" s="450"/>
      <c r="AS73" s="450"/>
      <c r="AT73" s="450"/>
      <c r="AU73" s="450"/>
      <c r="AV73" s="450"/>
      <c r="AW73" s="450"/>
      <c r="AX73" s="450"/>
      <c r="AY73" s="450"/>
      <c r="AZ73" s="451"/>
      <c r="BE73" s="60"/>
      <c r="BF73" s="14"/>
    </row>
    <row r="74" spans="1:58" ht="40.15" customHeight="1" x14ac:dyDescent="0.4">
      <c r="A74" s="544"/>
      <c r="B74" s="545"/>
      <c r="C74" s="545"/>
      <c r="D74" s="545"/>
      <c r="E74" s="545"/>
      <c r="F74" s="546"/>
      <c r="G74" s="443" t="s">
        <v>99</v>
      </c>
      <c r="H74" s="444"/>
      <c r="I74" s="444"/>
      <c r="J74" s="444"/>
      <c r="K74" s="444"/>
      <c r="L74" s="444"/>
      <c r="M74" s="445"/>
      <c r="N74" s="457"/>
      <c r="O74" s="458"/>
      <c r="P74" s="458"/>
      <c r="Q74" s="458"/>
      <c r="R74" s="458"/>
      <c r="S74" s="458"/>
      <c r="T74" s="458"/>
      <c r="U74" s="458"/>
      <c r="V74" s="458"/>
      <c r="W74" s="458"/>
      <c r="X74" s="458"/>
      <c r="Y74" s="458"/>
      <c r="Z74" s="458"/>
      <c r="AA74" s="458"/>
      <c r="AB74" s="458"/>
      <c r="AC74" s="458"/>
      <c r="AD74" s="458"/>
      <c r="AE74" s="458"/>
      <c r="AF74" s="458"/>
      <c r="AG74" s="459"/>
      <c r="AH74" s="460" t="s">
        <v>102</v>
      </c>
      <c r="AI74" s="461"/>
      <c r="AJ74" s="461"/>
      <c r="AK74" s="461"/>
      <c r="AL74" s="461"/>
      <c r="AM74" s="461"/>
      <c r="AN74" s="461"/>
      <c r="AO74" s="461"/>
      <c r="AP74" s="461"/>
      <c r="AQ74" s="461"/>
      <c r="AR74" s="461"/>
      <c r="AS74" s="461"/>
      <c r="AT74" s="461"/>
      <c r="AU74" s="461"/>
      <c r="AV74" s="461"/>
      <c r="AW74" s="461"/>
      <c r="AX74" s="461"/>
      <c r="AY74" s="461"/>
      <c r="AZ74" s="462"/>
      <c r="BE74" s="60"/>
      <c r="BF74" s="14"/>
    </row>
    <row r="75" spans="1:58" ht="40.15" customHeight="1" x14ac:dyDescent="0.4">
      <c r="A75" s="544"/>
      <c r="B75" s="545"/>
      <c r="C75" s="545"/>
      <c r="D75" s="545"/>
      <c r="E75" s="545"/>
      <c r="F75" s="546"/>
      <c r="G75" s="443" t="s">
        <v>96</v>
      </c>
      <c r="H75" s="444"/>
      <c r="I75" s="444"/>
      <c r="J75" s="444"/>
      <c r="K75" s="444"/>
      <c r="L75" s="444"/>
      <c r="M75" s="445"/>
      <c r="N75" s="457"/>
      <c r="O75" s="458"/>
      <c r="P75" s="458"/>
      <c r="Q75" s="458"/>
      <c r="R75" s="458"/>
      <c r="S75" s="458"/>
      <c r="T75" s="458"/>
      <c r="U75" s="458"/>
      <c r="V75" s="458"/>
      <c r="W75" s="458"/>
      <c r="X75" s="458"/>
      <c r="Y75" s="458"/>
      <c r="Z75" s="458"/>
      <c r="AA75" s="458"/>
      <c r="AB75" s="458"/>
      <c r="AC75" s="458"/>
      <c r="AD75" s="458"/>
      <c r="AE75" s="458"/>
      <c r="AF75" s="458"/>
      <c r="AG75" s="459"/>
      <c r="AH75" s="460" t="s">
        <v>102</v>
      </c>
      <c r="AI75" s="461"/>
      <c r="AJ75" s="461"/>
      <c r="AK75" s="461"/>
      <c r="AL75" s="461"/>
      <c r="AM75" s="461"/>
      <c r="AN75" s="461"/>
      <c r="AO75" s="461"/>
      <c r="AP75" s="461"/>
      <c r="AQ75" s="461"/>
      <c r="AR75" s="461"/>
      <c r="AS75" s="461"/>
      <c r="AT75" s="461"/>
      <c r="AU75" s="461"/>
      <c r="AV75" s="461"/>
      <c r="AW75" s="461"/>
      <c r="AX75" s="461"/>
      <c r="AY75" s="461"/>
      <c r="AZ75" s="462"/>
      <c r="BE75" s="60"/>
      <c r="BF75" s="14"/>
    </row>
    <row r="76" spans="1:58" ht="40.15" customHeight="1" x14ac:dyDescent="0.4">
      <c r="A76" s="544"/>
      <c r="B76" s="545"/>
      <c r="C76" s="545"/>
      <c r="D76" s="545"/>
      <c r="E76" s="545"/>
      <c r="F76" s="546"/>
      <c r="G76" s="530" t="s">
        <v>122</v>
      </c>
      <c r="H76" s="531"/>
      <c r="I76" s="531"/>
      <c r="J76" s="531"/>
      <c r="K76" s="531"/>
      <c r="L76" s="531"/>
      <c r="M76" s="532"/>
      <c r="N76" s="457"/>
      <c r="O76" s="458"/>
      <c r="P76" s="458"/>
      <c r="Q76" s="458"/>
      <c r="R76" s="458"/>
      <c r="S76" s="458"/>
      <c r="T76" s="458"/>
      <c r="U76" s="458"/>
      <c r="V76" s="458"/>
      <c r="W76" s="458"/>
      <c r="X76" s="458"/>
      <c r="Y76" s="458"/>
      <c r="Z76" s="458"/>
      <c r="AA76" s="458"/>
      <c r="AB76" s="458"/>
      <c r="AC76" s="458"/>
      <c r="AD76" s="458"/>
      <c r="AE76" s="458"/>
      <c r="AF76" s="458"/>
      <c r="AG76" s="459"/>
      <c r="AH76" s="460" t="s">
        <v>141</v>
      </c>
      <c r="AI76" s="461"/>
      <c r="AJ76" s="461"/>
      <c r="AK76" s="461"/>
      <c r="AL76" s="461"/>
      <c r="AM76" s="461"/>
      <c r="AN76" s="461"/>
      <c r="AO76" s="461"/>
      <c r="AP76" s="461"/>
      <c r="AQ76" s="461"/>
      <c r="AR76" s="461"/>
      <c r="AS76" s="461"/>
      <c r="AT76" s="461"/>
      <c r="AU76" s="461"/>
      <c r="AV76" s="461"/>
      <c r="AW76" s="461"/>
      <c r="AX76" s="461"/>
      <c r="AY76" s="461"/>
      <c r="AZ76" s="462"/>
      <c r="BE76" s="58" t="s">
        <v>838</v>
      </c>
      <c r="BF76" s="2" t="b">
        <f>OR($N$69="",$N$69="請求書によるお支払")</f>
        <v>1</v>
      </c>
    </row>
    <row r="77" spans="1:58" ht="51" customHeight="1" x14ac:dyDescent="0.4">
      <c r="A77" s="544"/>
      <c r="B77" s="545"/>
      <c r="C77" s="545"/>
      <c r="D77" s="545"/>
      <c r="E77" s="545"/>
      <c r="F77" s="546"/>
      <c r="G77" s="530" t="s">
        <v>123</v>
      </c>
      <c r="H77" s="531"/>
      <c r="I77" s="531"/>
      <c r="J77" s="531"/>
      <c r="K77" s="531"/>
      <c r="L77" s="531"/>
      <c r="M77" s="532"/>
      <c r="N77" s="457"/>
      <c r="O77" s="458"/>
      <c r="P77" s="458"/>
      <c r="Q77" s="458"/>
      <c r="R77" s="458"/>
      <c r="S77" s="458"/>
      <c r="T77" s="458"/>
      <c r="U77" s="458"/>
      <c r="V77" s="458"/>
      <c r="W77" s="458"/>
      <c r="X77" s="458"/>
      <c r="Y77" s="458"/>
      <c r="Z77" s="458"/>
      <c r="AA77" s="458"/>
      <c r="AB77" s="458"/>
      <c r="AC77" s="458"/>
      <c r="AD77" s="458"/>
      <c r="AE77" s="458"/>
      <c r="AF77" s="458"/>
      <c r="AG77" s="459"/>
      <c r="AH77" s="460" t="s">
        <v>994</v>
      </c>
      <c r="AI77" s="461"/>
      <c r="AJ77" s="461"/>
      <c r="AK77" s="461"/>
      <c r="AL77" s="461"/>
      <c r="AM77" s="461"/>
      <c r="AN77" s="461"/>
      <c r="AO77" s="461"/>
      <c r="AP77" s="461"/>
      <c r="AQ77" s="461"/>
      <c r="AR77" s="461"/>
      <c r="AS77" s="461"/>
      <c r="AT77" s="461"/>
      <c r="AU77" s="461"/>
      <c r="AV77" s="461"/>
      <c r="AW77" s="461"/>
      <c r="AX77" s="461"/>
      <c r="AY77" s="461"/>
      <c r="AZ77" s="462"/>
      <c r="BE77" s="60"/>
      <c r="BF77" s="14"/>
    </row>
    <row r="78" spans="1:58" ht="40.15" customHeight="1" x14ac:dyDescent="0.4">
      <c r="A78" s="544"/>
      <c r="B78" s="545"/>
      <c r="C78" s="545"/>
      <c r="D78" s="545"/>
      <c r="E78" s="545"/>
      <c r="F78" s="546"/>
      <c r="G78" s="533" t="s">
        <v>124</v>
      </c>
      <c r="H78" s="534"/>
      <c r="I78" s="537" t="s">
        <v>125</v>
      </c>
      <c r="J78" s="538"/>
      <c r="K78" s="538"/>
      <c r="L78" s="538"/>
      <c r="M78" s="539"/>
      <c r="N78" s="457"/>
      <c r="O78" s="458"/>
      <c r="P78" s="458"/>
      <c r="Q78" s="458"/>
      <c r="R78" s="458"/>
      <c r="S78" s="458"/>
      <c r="T78" s="458"/>
      <c r="U78" s="458"/>
      <c r="V78" s="458"/>
      <c r="W78" s="458"/>
      <c r="X78" s="458"/>
      <c r="Y78" s="458"/>
      <c r="Z78" s="458"/>
      <c r="AA78" s="458"/>
      <c r="AB78" s="458"/>
      <c r="AC78" s="458"/>
      <c r="AD78" s="458"/>
      <c r="AE78" s="458"/>
      <c r="AF78" s="458"/>
      <c r="AG78" s="459"/>
      <c r="AH78" s="460" t="s">
        <v>995</v>
      </c>
      <c r="AI78" s="450"/>
      <c r="AJ78" s="450"/>
      <c r="AK78" s="450"/>
      <c r="AL78" s="450"/>
      <c r="AM78" s="450"/>
      <c r="AN78" s="450"/>
      <c r="AO78" s="450"/>
      <c r="AP78" s="450"/>
      <c r="AQ78" s="450"/>
      <c r="AR78" s="450"/>
      <c r="AS78" s="450"/>
      <c r="AT78" s="450"/>
      <c r="AU78" s="450"/>
      <c r="AV78" s="450"/>
      <c r="AW78" s="450"/>
      <c r="AX78" s="450"/>
      <c r="AY78" s="450"/>
      <c r="AZ78" s="451"/>
      <c r="BE78" s="60"/>
      <c r="BF78" s="14"/>
    </row>
    <row r="79" spans="1:58" ht="40.15" customHeight="1" x14ac:dyDescent="0.4">
      <c r="A79" s="547"/>
      <c r="B79" s="548"/>
      <c r="C79" s="548"/>
      <c r="D79" s="548"/>
      <c r="E79" s="548"/>
      <c r="F79" s="549"/>
      <c r="G79" s="535"/>
      <c r="H79" s="536"/>
      <c r="I79" s="537" t="s">
        <v>126</v>
      </c>
      <c r="J79" s="538"/>
      <c r="K79" s="538"/>
      <c r="L79" s="538"/>
      <c r="M79" s="539"/>
      <c r="N79" s="457"/>
      <c r="O79" s="458"/>
      <c r="P79" s="458"/>
      <c r="Q79" s="458"/>
      <c r="R79" s="458"/>
      <c r="S79" s="458"/>
      <c r="T79" s="458"/>
      <c r="U79" s="458"/>
      <c r="V79" s="458"/>
      <c r="W79" s="458"/>
      <c r="X79" s="458"/>
      <c r="Y79" s="458"/>
      <c r="Z79" s="458"/>
      <c r="AA79" s="458"/>
      <c r="AB79" s="458"/>
      <c r="AC79" s="458"/>
      <c r="AD79" s="458"/>
      <c r="AE79" s="458"/>
      <c r="AF79" s="458"/>
      <c r="AG79" s="459"/>
      <c r="AH79" s="460" t="s">
        <v>26</v>
      </c>
      <c r="AI79" s="461"/>
      <c r="AJ79" s="461"/>
      <c r="AK79" s="461"/>
      <c r="AL79" s="461"/>
      <c r="AM79" s="461"/>
      <c r="AN79" s="461"/>
      <c r="AO79" s="461"/>
      <c r="AP79" s="461"/>
      <c r="AQ79" s="461"/>
      <c r="AR79" s="461"/>
      <c r="AS79" s="461"/>
      <c r="AT79" s="461"/>
      <c r="AU79" s="461"/>
      <c r="AV79" s="461"/>
      <c r="AW79" s="461"/>
      <c r="AX79" s="461"/>
      <c r="AY79" s="461"/>
      <c r="AZ79" s="462"/>
      <c r="BE79" s="60"/>
      <c r="BF79" s="14"/>
    </row>
    <row r="80" spans="1:58" ht="28.5" customHeight="1" x14ac:dyDescent="0.4">
      <c r="A80" s="463" t="s">
        <v>127</v>
      </c>
      <c r="B80" s="464"/>
      <c r="C80" s="464"/>
      <c r="D80" s="464"/>
      <c r="E80" s="464"/>
      <c r="F80" s="464"/>
      <c r="G80" s="540"/>
      <c r="H80" s="540"/>
      <c r="I80" s="540"/>
      <c r="J80" s="540"/>
      <c r="K80" s="540"/>
      <c r="L80" s="540"/>
      <c r="M80" s="540"/>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465"/>
    </row>
    <row r="81" spans="1:58" customFormat="1" ht="79.900000000000006" customHeight="1" x14ac:dyDescent="0.4">
      <c r="A81" s="520" t="s">
        <v>1298</v>
      </c>
      <c r="B81" s="521"/>
      <c r="C81" s="521"/>
      <c r="D81" s="521"/>
      <c r="E81" s="521"/>
      <c r="F81" s="521"/>
      <c r="G81" s="522"/>
      <c r="H81" s="522"/>
      <c r="I81" s="522"/>
      <c r="J81" s="522"/>
      <c r="K81" s="522"/>
      <c r="L81" s="522"/>
      <c r="M81" s="522"/>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1"/>
      <c r="AK81" s="521"/>
      <c r="AL81" s="521"/>
      <c r="AM81" s="521"/>
      <c r="AN81" s="521"/>
      <c r="AO81" s="521"/>
      <c r="AP81" s="521"/>
      <c r="AQ81" s="521"/>
      <c r="AR81" s="521"/>
      <c r="AS81" s="521"/>
      <c r="AT81" s="521"/>
      <c r="AU81" s="521"/>
      <c r="AV81" s="521"/>
      <c r="AW81" s="521"/>
      <c r="AX81" s="521"/>
      <c r="AY81" s="521"/>
      <c r="AZ81" s="523"/>
    </row>
    <row r="82" spans="1:58" ht="75" customHeight="1" x14ac:dyDescent="0.4">
      <c r="A82" s="410" t="s">
        <v>128</v>
      </c>
      <c r="B82" s="411"/>
      <c r="C82" s="411"/>
      <c r="D82" s="411"/>
      <c r="E82" s="411"/>
      <c r="F82" s="412"/>
      <c r="G82" s="516" t="s">
        <v>129</v>
      </c>
      <c r="H82" s="441"/>
      <c r="I82" s="441"/>
      <c r="J82" s="441"/>
      <c r="K82" s="441"/>
      <c r="L82" s="441"/>
      <c r="M82" s="442"/>
      <c r="N82" s="504"/>
      <c r="O82" s="505"/>
      <c r="P82" s="505"/>
      <c r="Q82" s="505"/>
      <c r="R82" s="505"/>
      <c r="S82" s="505"/>
      <c r="T82" s="505"/>
      <c r="U82" s="505"/>
      <c r="V82" s="505"/>
      <c r="W82" s="505"/>
      <c r="X82" s="505"/>
      <c r="Y82" s="505"/>
      <c r="Z82" s="505"/>
      <c r="AA82" s="505"/>
      <c r="AB82" s="505"/>
      <c r="AC82" s="505"/>
      <c r="AD82" s="505"/>
      <c r="AE82" s="505"/>
      <c r="AF82" s="505"/>
      <c r="AG82" s="506"/>
      <c r="AH82" s="460" t="s">
        <v>145</v>
      </c>
      <c r="AI82" s="450"/>
      <c r="AJ82" s="450"/>
      <c r="AK82" s="450"/>
      <c r="AL82" s="450"/>
      <c r="AM82" s="450"/>
      <c r="AN82" s="450"/>
      <c r="AO82" s="450"/>
      <c r="AP82" s="450"/>
      <c r="AQ82" s="450"/>
      <c r="AR82" s="450"/>
      <c r="AS82" s="450"/>
      <c r="AT82" s="450"/>
      <c r="AU82" s="450"/>
      <c r="AV82" s="450"/>
      <c r="AW82" s="450"/>
      <c r="AX82" s="450"/>
      <c r="AY82" s="450"/>
      <c r="AZ82" s="451"/>
    </row>
    <row r="83" spans="1:58" ht="75" customHeight="1" x14ac:dyDescent="0.4">
      <c r="A83" s="416"/>
      <c r="B83" s="417"/>
      <c r="C83" s="417"/>
      <c r="D83" s="417"/>
      <c r="E83" s="417"/>
      <c r="F83" s="418"/>
      <c r="G83" s="516" t="s">
        <v>130</v>
      </c>
      <c r="H83" s="441"/>
      <c r="I83" s="441"/>
      <c r="J83" s="441"/>
      <c r="K83" s="441"/>
      <c r="L83" s="441"/>
      <c r="M83" s="442"/>
      <c r="N83" s="504"/>
      <c r="O83" s="505"/>
      <c r="P83" s="505"/>
      <c r="Q83" s="505"/>
      <c r="R83" s="505"/>
      <c r="S83" s="505"/>
      <c r="T83" s="505"/>
      <c r="U83" s="505"/>
      <c r="V83" s="505"/>
      <c r="W83" s="505"/>
      <c r="X83" s="505"/>
      <c r="Y83" s="505"/>
      <c r="Z83" s="505"/>
      <c r="AA83" s="505"/>
      <c r="AB83" s="505"/>
      <c r="AC83" s="505"/>
      <c r="AD83" s="505"/>
      <c r="AE83" s="505"/>
      <c r="AF83" s="505"/>
      <c r="AG83" s="506"/>
      <c r="AH83" s="460" t="s">
        <v>146</v>
      </c>
      <c r="AI83" s="450"/>
      <c r="AJ83" s="450"/>
      <c r="AK83" s="450"/>
      <c r="AL83" s="450"/>
      <c r="AM83" s="450"/>
      <c r="AN83" s="450"/>
      <c r="AO83" s="450"/>
      <c r="AP83" s="450"/>
      <c r="AQ83" s="450"/>
      <c r="AR83" s="450"/>
      <c r="AS83" s="450"/>
      <c r="AT83" s="450"/>
      <c r="AU83" s="450"/>
      <c r="AV83" s="450"/>
      <c r="AW83" s="450"/>
      <c r="AX83" s="450"/>
      <c r="AY83" s="450"/>
      <c r="AZ83" s="451"/>
    </row>
    <row r="84" spans="1:58" ht="40.15" customHeight="1" x14ac:dyDescent="0.4">
      <c r="A84" s="510" t="s">
        <v>998</v>
      </c>
      <c r="B84" s="411"/>
      <c r="C84" s="411"/>
      <c r="D84" s="411"/>
      <c r="E84" s="411"/>
      <c r="F84" s="412"/>
      <c r="G84" s="443" t="s">
        <v>113</v>
      </c>
      <c r="H84" s="444"/>
      <c r="I84" s="444"/>
      <c r="J84" s="444"/>
      <c r="K84" s="444"/>
      <c r="L84" s="444"/>
      <c r="M84" s="445"/>
      <c r="N84" s="457"/>
      <c r="O84" s="458"/>
      <c r="P84" s="458"/>
      <c r="Q84" s="458"/>
      <c r="R84" s="458"/>
      <c r="S84" s="458"/>
      <c r="T84" s="458"/>
      <c r="U84" s="458"/>
      <c r="V84" s="458"/>
      <c r="W84" s="458"/>
      <c r="X84" s="458"/>
      <c r="Y84" s="458"/>
      <c r="Z84" s="458"/>
      <c r="AA84" s="458"/>
      <c r="AB84" s="458"/>
      <c r="AC84" s="458"/>
      <c r="AD84" s="458"/>
      <c r="AE84" s="458"/>
      <c r="AF84" s="458"/>
      <c r="AG84" s="459"/>
      <c r="AH84" s="449" t="s">
        <v>30</v>
      </c>
      <c r="AI84" s="450"/>
      <c r="AJ84" s="450"/>
      <c r="AK84" s="450"/>
      <c r="AL84" s="450"/>
      <c r="AM84" s="450"/>
      <c r="AN84" s="450"/>
      <c r="AO84" s="450"/>
      <c r="AP84" s="450"/>
      <c r="AQ84" s="450"/>
      <c r="AR84" s="450"/>
      <c r="AS84" s="450"/>
      <c r="AT84" s="450"/>
      <c r="AU84" s="450"/>
      <c r="AV84" s="450"/>
      <c r="AW84" s="450"/>
      <c r="AX84" s="450"/>
      <c r="AY84" s="450"/>
      <c r="AZ84" s="451"/>
      <c r="BC84" s="59" t="s">
        <v>839</v>
      </c>
      <c r="BD84" s="6" t="str">
        <f>IF(AND($N$49="次のとおり",$N$71="次のとおり"),"list_kaianMailingAdd_1",IF(AND($N$49&lt;&gt;"次のとおり",$N$71="次のとおり"),"list_kaianMailingAdd_2",IF(AND($N$49="次のとおり",$N$71&lt;&gt;"次のとおり"),"list_kaianMailingAdd_3",IF(AND($N$49&lt;&gt;"次のとおり",$N$71&lt;&gt;"次のとおり"),"list_kaianMailingAdd_4","null"))))</f>
        <v>list_kaianMailingAdd_4</v>
      </c>
    </row>
    <row r="85" spans="1:58" ht="40.15" customHeight="1" x14ac:dyDescent="0.4">
      <c r="A85" s="413"/>
      <c r="B85" s="414"/>
      <c r="C85" s="414"/>
      <c r="D85" s="414"/>
      <c r="E85" s="414"/>
      <c r="F85" s="415"/>
      <c r="G85" s="443" t="s">
        <v>97</v>
      </c>
      <c r="H85" s="444"/>
      <c r="I85" s="444"/>
      <c r="J85" s="444"/>
      <c r="K85" s="444"/>
      <c r="L85" s="444"/>
      <c r="M85" s="445"/>
      <c r="N85" s="457"/>
      <c r="O85" s="458"/>
      <c r="P85" s="458"/>
      <c r="Q85" s="458"/>
      <c r="R85" s="458"/>
      <c r="S85" s="458"/>
      <c r="T85" s="458"/>
      <c r="U85" s="458"/>
      <c r="V85" s="458"/>
      <c r="W85" s="458"/>
      <c r="X85" s="458"/>
      <c r="Y85" s="458"/>
      <c r="Z85" s="458"/>
      <c r="AA85" s="458"/>
      <c r="AB85" s="458"/>
      <c r="AC85" s="458"/>
      <c r="AD85" s="458"/>
      <c r="AE85" s="458"/>
      <c r="AF85" s="458"/>
      <c r="AG85" s="459"/>
      <c r="AH85" s="449" t="s">
        <v>100</v>
      </c>
      <c r="AI85" s="450"/>
      <c r="AJ85" s="450"/>
      <c r="AK85" s="450"/>
      <c r="AL85" s="450"/>
      <c r="AM85" s="450"/>
      <c r="AN85" s="450"/>
      <c r="AO85" s="450"/>
      <c r="AP85" s="450"/>
      <c r="AQ85" s="450"/>
      <c r="AR85" s="450"/>
      <c r="AS85" s="450"/>
      <c r="AT85" s="450"/>
      <c r="AU85" s="450"/>
      <c r="AV85" s="450"/>
      <c r="AW85" s="450"/>
      <c r="AX85" s="450"/>
      <c r="AY85" s="450"/>
      <c r="AZ85" s="451"/>
      <c r="BE85" s="58" t="s">
        <v>840</v>
      </c>
      <c r="BF85" s="2" t="b">
        <f>OR($N$84="",$N$84="次のとおり")</f>
        <v>1</v>
      </c>
    </row>
    <row r="86" spans="1:58" ht="72" customHeight="1" x14ac:dyDescent="0.4">
      <c r="A86" s="413"/>
      <c r="B86" s="414"/>
      <c r="C86" s="414"/>
      <c r="D86" s="414"/>
      <c r="E86" s="414"/>
      <c r="F86" s="415"/>
      <c r="G86" s="443" t="s">
        <v>98</v>
      </c>
      <c r="H86" s="444"/>
      <c r="I86" s="444"/>
      <c r="J86" s="444"/>
      <c r="K86" s="444"/>
      <c r="L86" s="444"/>
      <c r="M86" s="445"/>
      <c r="N86" s="457"/>
      <c r="O86" s="458"/>
      <c r="P86" s="458"/>
      <c r="Q86" s="458"/>
      <c r="R86" s="458"/>
      <c r="S86" s="458"/>
      <c r="T86" s="458"/>
      <c r="U86" s="458"/>
      <c r="V86" s="458"/>
      <c r="W86" s="458"/>
      <c r="X86" s="458"/>
      <c r="Y86" s="458"/>
      <c r="Z86" s="458"/>
      <c r="AA86" s="458"/>
      <c r="AB86" s="458"/>
      <c r="AC86" s="458"/>
      <c r="AD86" s="458"/>
      <c r="AE86" s="458"/>
      <c r="AF86" s="458"/>
      <c r="AG86" s="458"/>
      <c r="AH86" s="458"/>
      <c r="AI86" s="458"/>
      <c r="AJ86" s="458"/>
      <c r="AK86" s="458"/>
      <c r="AL86" s="458"/>
      <c r="AM86" s="458"/>
      <c r="AN86" s="458"/>
      <c r="AO86" s="459"/>
      <c r="AP86" s="460" t="s">
        <v>993</v>
      </c>
      <c r="AQ86" s="450"/>
      <c r="AR86" s="450"/>
      <c r="AS86" s="450"/>
      <c r="AT86" s="450"/>
      <c r="AU86" s="450"/>
      <c r="AV86" s="450"/>
      <c r="AW86" s="450"/>
      <c r="AX86" s="450"/>
      <c r="AY86" s="450"/>
      <c r="AZ86" s="451"/>
    </row>
    <row r="87" spans="1:58" ht="40.15" customHeight="1" x14ac:dyDescent="0.4">
      <c r="A87" s="413"/>
      <c r="B87" s="414"/>
      <c r="C87" s="414"/>
      <c r="D87" s="414"/>
      <c r="E87" s="414"/>
      <c r="F87" s="415"/>
      <c r="G87" s="443" t="s">
        <v>99</v>
      </c>
      <c r="H87" s="444"/>
      <c r="I87" s="444"/>
      <c r="J87" s="444"/>
      <c r="K87" s="444"/>
      <c r="L87" s="444"/>
      <c r="M87" s="445"/>
      <c r="N87" s="457"/>
      <c r="O87" s="458"/>
      <c r="P87" s="458"/>
      <c r="Q87" s="458"/>
      <c r="R87" s="458"/>
      <c r="S87" s="458"/>
      <c r="T87" s="458"/>
      <c r="U87" s="458"/>
      <c r="V87" s="458"/>
      <c r="W87" s="458"/>
      <c r="X87" s="458"/>
      <c r="Y87" s="458"/>
      <c r="Z87" s="458"/>
      <c r="AA87" s="458"/>
      <c r="AB87" s="458"/>
      <c r="AC87" s="458"/>
      <c r="AD87" s="458"/>
      <c r="AE87" s="458"/>
      <c r="AF87" s="458"/>
      <c r="AG87" s="459"/>
      <c r="AH87" s="460" t="s">
        <v>102</v>
      </c>
      <c r="AI87" s="461"/>
      <c r="AJ87" s="461"/>
      <c r="AK87" s="461"/>
      <c r="AL87" s="461"/>
      <c r="AM87" s="461"/>
      <c r="AN87" s="461"/>
      <c r="AO87" s="461"/>
      <c r="AP87" s="461"/>
      <c r="AQ87" s="461"/>
      <c r="AR87" s="461"/>
      <c r="AS87" s="461"/>
      <c r="AT87" s="461"/>
      <c r="AU87" s="461"/>
      <c r="AV87" s="461"/>
      <c r="AW87" s="461"/>
      <c r="AX87" s="461"/>
      <c r="AY87" s="461"/>
      <c r="AZ87" s="462"/>
    </row>
    <row r="88" spans="1:58" ht="40.15" customHeight="1" x14ac:dyDescent="0.4">
      <c r="A88" s="413"/>
      <c r="B88" s="414"/>
      <c r="C88" s="414"/>
      <c r="D88" s="414"/>
      <c r="E88" s="414"/>
      <c r="F88" s="415"/>
      <c r="G88" s="443" t="s">
        <v>96</v>
      </c>
      <c r="H88" s="444"/>
      <c r="I88" s="487"/>
      <c r="J88" s="487"/>
      <c r="K88" s="487"/>
      <c r="L88" s="487"/>
      <c r="M88" s="488"/>
      <c r="N88" s="457"/>
      <c r="O88" s="458"/>
      <c r="P88" s="458"/>
      <c r="Q88" s="458"/>
      <c r="R88" s="458"/>
      <c r="S88" s="458"/>
      <c r="T88" s="458"/>
      <c r="U88" s="458"/>
      <c r="V88" s="458"/>
      <c r="W88" s="458"/>
      <c r="X88" s="458"/>
      <c r="Y88" s="458"/>
      <c r="Z88" s="458"/>
      <c r="AA88" s="458"/>
      <c r="AB88" s="458"/>
      <c r="AC88" s="458"/>
      <c r="AD88" s="458"/>
      <c r="AE88" s="458"/>
      <c r="AF88" s="458"/>
      <c r="AG88" s="459"/>
      <c r="AH88" s="460" t="s">
        <v>102</v>
      </c>
      <c r="AI88" s="461"/>
      <c r="AJ88" s="461"/>
      <c r="AK88" s="461"/>
      <c r="AL88" s="461"/>
      <c r="AM88" s="461"/>
      <c r="AN88" s="461"/>
      <c r="AO88" s="461"/>
      <c r="AP88" s="461"/>
      <c r="AQ88" s="461"/>
      <c r="AR88" s="461"/>
      <c r="AS88" s="461"/>
      <c r="AT88" s="461"/>
      <c r="AU88" s="461"/>
      <c r="AV88" s="461"/>
      <c r="AW88" s="461"/>
      <c r="AX88" s="461"/>
      <c r="AY88" s="461"/>
      <c r="AZ88" s="462"/>
    </row>
    <row r="89" spans="1:58" ht="40.15" customHeight="1" x14ac:dyDescent="0.4">
      <c r="A89" s="413"/>
      <c r="B89" s="414"/>
      <c r="C89" s="414"/>
      <c r="D89" s="414"/>
      <c r="E89" s="414"/>
      <c r="F89" s="415"/>
      <c r="G89" s="431" t="s">
        <v>131</v>
      </c>
      <c r="H89" s="432"/>
      <c r="I89" s="440" t="s">
        <v>9</v>
      </c>
      <c r="J89" s="441"/>
      <c r="K89" s="441"/>
      <c r="L89" s="441"/>
      <c r="M89" s="442"/>
      <c r="N89" s="457"/>
      <c r="O89" s="458"/>
      <c r="P89" s="458"/>
      <c r="Q89" s="458"/>
      <c r="R89" s="458"/>
      <c r="S89" s="458"/>
      <c r="T89" s="458"/>
      <c r="U89" s="458"/>
      <c r="V89" s="458"/>
      <c r="W89" s="458"/>
      <c r="X89" s="458"/>
      <c r="Y89" s="458"/>
      <c r="Z89" s="458"/>
      <c r="AA89" s="458"/>
      <c r="AB89" s="458"/>
      <c r="AC89" s="458"/>
      <c r="AD89" s="458"/>
      <c r="AE89" s="458"/>
      <c r="AF89" s="458"/>
      <c r="AG89" s="459"/>
      <c r="AH89" s="460" t="s">
        <v>1004</v>
      </c>
      <c r="AI89" s="461"/>
      <c r="AJ89" s="461"/>
      <c r="AK89" s="461"/>
      <c r="AL89" s="461"/>
      <c r="AM89" s="461"/>
      <c r="AN89" s="461"/>
      <c r="AO89" s="461"/>
      <c r="AP89" s="461"/>
      <c r="AQ89" s="461"/>
      <c r="AR89" s="461"/>
      <c r="AS89" s="461"/>
      <c r="AT89" s="461"/>
      <c r="AU89" s="461"/>
      <c r="AV89" s="461"/>
      <c r="AW89" s="461"/>
      <c r="AX89" s="461"/>
      <c r="AY89" s="461"/>
      <c r="AZ89" s="462"/>
      <c r="BE89" s="58" t="s">
        <v>1000</v>
      </c>
      <c r="BF89" s="2" t="b">
        <f>OR($N$32="",$BD$7=TRUE)</f>
        <v>1</v>
      </c>
    </row>
    <row r="90" spans="1:58" ht="40.15" customHeight="1" x14ac:dyDescent="0.4">
      <c r="A90" s="413"/>
      <c r="B90" s="414"/>
      <c r="C90" s="414"/>
      <c r="D90" s="414"/>
      <c r="E90" s="414"/>
      <c r="F90" s="415"/>
      <c r="G90" s="433"/>
      <c r="H90" s="434"/>
      <c r="I90" s="516" t="s">
        <v>1005</v>
      </c>
      <c r="J90" s="441"/>
      <c r="K90" s="441"/>
      <c r="L90" s="441"/>
      <c r="M90" s="442"/>
      <c r="N90" s="457"/>
      <c r="O90" s="458"/>
      <c r="P90" s="458"/>
      <c r="Q90" s="458"/>
      <c r="R90" s="458"/>
      <c r="S90" s="458"/>
      <c r="T90" s="458"/>
      <c r="U90" s="458"/>
      <c r="V90" s="458"/>
      <c r="W90" s="458"/>
      <c r="X90" s="458"/>
      <c r="Y90" s="458"/>
      <c r="Z90" s="458"/>
      <c r="AA90" s="458"/>
      <c r="AB90" s="458"/>
      <c r="AC90" s="458"/>
      <c r="AD90" s="458"/>
      <c r="AE90" s="458"/>
      <c r="AF90" s="458"/>
      <c r="AG90" s="459"/>
      <c r="AH90" s="460" t="s">
        <v>102</v>
      </c>
      <c r="AI90" s="461"/>
      <c r="AJ90" s="461"/>
      <c r="AK90" s="461"/>
      <c r="AL90" s="461"/>
      <c r="AM90" s="461"/>
      <c r="AN90" s="461"/>
      <c r="AO90" s="461"/>
      <c r="AP90" s="461"/>
      <c r="AQ90" s="461"/>
      <c r="AR90" s="461"/>
      <c r="AS90" s="461"/>
      <c r="AT90" s="461"/>
      <c r="AU90" s="461"/>
      <c r="AV90" s="461"/>
      <c r="AW90" s="461"/>
      <c r="AX90" s="461"/>
      <c r="AY90" s="461"/>
      <c r="AZ90" s="462"/>
    </row>
    <row r="91" spans="1:58" ht="40.15" customHeight="1" x14ac:dyDescent="0.4">
      <c r="A91" s="413"/>
      <c r="B91" s="414"/>
      <c r="C91" s="414"/>
      <c r="D91" s="414"/>
      <c r="E91" s="414"/>
      <c r="F91" s="415"/>
      <c r="G91" s="433"/>
      <c r="H91" s="434"/>
      <c r="I91" s="550" t="s">
        <v>12</v>
      </c>
      <c r="J91" s="551"/>
      <c r="K91" s="551"/>
      <c r="L91" s="551"/>
      <c r="M91" s="552"/>
      <c r="N91" s="457"/>
      <c r="O91" s="458"/>
      <c r="P91" s="458"/>
      <c r="Q91" s="458"/>
      <c r="R91" s="458"/>
      <c r="S91" s="458"/>
      <c r="T91" s="458"/>
      <c r="U91" s="458"/>
      <c r="V91" s="458"/>
      <c r="W91" s="458"/>
      <c r="X91" s="458"/>
      <c r="Y91" s="458"/>
      <c r="Z91" s="458"/>
      <c r="AA91" s="458"/>
      <c r="AB91" s="458"/>
      <c r="AC91" s="458"/>
      <c r="AD91" s="458"/>
      <c r="AE91" s="458"/>
      <c r="AF91" s="458"/>
      <c r="AG91" s="459"/>
      <c r="AH91" s="460" t="s">
        <v>996</v>
      </c>
      <c r="AI91" s="461"/>
      <c r="AJ91" s="461"/>
      <c r="AK91" s="461"/>
      <c r="AL91" s="461"/>
      <c r="AM91" s="461"/>
      <c r="AN91" s="461"/>
      <c r="AO91" s="461"/>
      <c r="AP91" s="461"/>
      <c r="AQ91" s="461"/>
      <c r="AR91" s="461"/>
      <c r="AS91" s="461"/>
      <c r="AT91" s="461"/>
      <c r="AU91" s="461"/>
      <c r="AV91" s="461"/>
      <c r="AW91" s="461"/>
      <c r="AX91" s="461"/>
      <c r="AY91" s="461"/>
      <c r="AZ91" s="462"/>
    </row>
    <row r="92" spans="1:58" ht="40.15" customHeight="1" x14ac:dyDescent="0.4">
      <c r="A92" s="416"/>
      <c r="B92" s="417"/>
      <c r="C92" s="417"/>
      <c r="D92" s="417"/>
      <c r="E92" s="417"/>
      <c r="F92" s="418"/>
      <c r="G92" s="435"/>
      <c r="H92" s="436"/>
      <c r="I92" s="550" t="s">
        <v>132</v>
      </c>
      <c r="J92" s="551"/>
      <c r="K92" s="551"/>
      <c r="L92" s="551"/>
      <c r="M92" s="552"/>
      <c r="N92" s="457"/>
      <c r="O92" s="458"/>
      <c r="P92" s="458"/>
      <c r="Q92" s="458"/>
      <c r="R92" s="458"/>
      <c r="S92" s="458"/>
      <c r="T92" s="458"/>
      <c r="U92" s="458"/>
      <c r="V92" s="458"/>
      <c r="W92" s="458"/>
      <c r="X92" s="458"/>
      <c r="Y92" s="458"/>
      <c r="Z92" s="458"/>
      <c r="AA92" s="458"/>
      <c r="AB92" s="458"/>
      <c r="AC92" s="458"/>
      <c r="AD92" s="458"/>
      <c r="AE92" s="458"/>
      <c r="AF92" s="458"/>
      <c r="AG92" s="459"/>
      <c r="AH92" s="460" t="s">
        <v>997</v>
      </c>
      <c r="AI92" s="450"/>
      <c r="AJ92" s="450"/>
      <c r="AK92" s="450"/>
      <c r="AL92" s="450"/>
      <c r="AM92" s="450"/>
      <c r="AN92" s="450"/>
      <c r="AO92" s="450"/>
      <c r="AP92" s="450"/>
      <c r="AQ92" s="450"/>
      <c r="AR92" s="450"/>
      <c r="AS92" s="450"/>
      <c r="AT92" s="450"/>
      <c r="AU92" s="450"/>
      <c r="AV92" s="450"/>
      <c r="AW92" s="450"/>
      <c r="AX92" s="450"/>
      <c r="AY92" s="450"/>
      <c r="AZ92" s="451"/>
    </row>
    <row r="93" spans="1:58" ht="28.5" customHeight="1" x14ac:dyDescent="0.4">
      <c r="A93" s="437" t="s">
        <v>17</v>
      </c>
      <c r="B93" s="438"/>
      <c r="C93" s="438"/>
      <c r="D93" s="438"/>
      <c r="E93" s="438"/>
      <c r="F93" s="438"/>
      <c r="G93" s="438"/>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8"/>
      <c r="AU93" s="438"/>
      <c r="AV93" s="438"/>
      <c r="AW93" s="438"/>
      <c r="AX93" s="438"/>
      <c r="AY93" s="438"/>
      <c r="AZ93" s="439"/>
    </row>
    <row r="94" spans="1:58" ht="64.150000000000006" customHeight="1" x14ac:dyDescent="0.4">
      <c r="A94" s="553" t="s">
        <v>550</v>
      </c>
      <c r="B94" s="554"/>
      <c r="C94" s="554"/>
      <c r="D94" s="554"/>
      <c r="E94" s="554"/>
      <c r="F94" s="554"/>
      <c r="G94" s="554"/>
      <c r="H94" s="554"/>
      <c r="I94" s="554"/>
      <c r="J94" s="554"/>
      <c r="K94" s="554"/>
      <c r="L94" s="554"/>
      <c r="M94" s="555"/>
      <c r="N94" s="556" t="s">
        <v>133</v>
      </c>
      <c r="O94" s="557"/>
      <c r="P94" s="557"/>
      <c r="Q94" s="557"/>
      <c r="R94" s="557"/>
      <c r="S94" s="557"/>
      <c r="T94" s="557"/>
      <c r="U94" s="557"/>
      <c r="V94" s="557"/>
      <c r="W94" s="557"/>
      <c r="X94" s="557"/>
      <c r="Y94" s="557"/>
      <c r="Z94" s="557"/>
      <c r="AA94" s="557"/>
      <c r="AB94" s="557"/>
      <c r="AC94" s="557"/>
      <c r="AD94" s="557"/>
      <c r="AE94" s="557"/>
      <c r="AF94" s="557"/>
      <c r="AG94" s="557"/>
      <c r="AH94" s="557"/>
      <c r="AI94" s="557"/>
      <c r="AJ94" s="557"/>
      <c r="AK94" s="557"/>
      <c r="AL94" s="557"/>
      <c r="AM94" s="557"/>
      <c r="AN94" s="557"/>
      <c r="AO94" s="557"/>
      <c r="AP94" s="557"/>
      <c r="AQ94" s="557"/>
      <c r="AR94" s="557"/>
      <c r="AS94" s="557"/>
      <c r="AT94" s="557"/>
      <c r="AU94" s="557"/>
      <c r="AV94" s="557"/>
      <c r="AW94" s="557"/>
      <c r="AX94" s="557"/>
      <c r="AY94" s="557"/>
      <c r="AZ94" s="558"/>
      <c r="BE94" s="58" t="s">
        <v>905</v>
      </c>
      <c r="BF94" s="2" t="b">
        <f>OR($A$94="お客様ご要望記事欄を記入する",$N$95&lt;&gt;"")</f>
        <v>0</v>
      </c>
    </row>
    <row r="95" spans="1:58" ht="285" customHeight="1" x14ac:dyDescent="0.4">
      <c r="A95" s="440" t="s">
        <v>18</v>
      </c>
      <c r="B95" s="441"/>
      <c r="C95" s="441"/>
      <c r="D95" s="441"/>
      <c r="E95" s="441"/>
      <c r="F95" s="441"/>
      <c r="G95" s="441"/>
      <c r="H95" s="441"/>
      <c r="I95" s="441"/>
      <c r="J95" s="441"/>
      <c r="K95" s="441"/>
      <c r="L95" s="441"/>
      <c r="M95" s="442"/>
      <c r="N95" s="556"/>
      <c r="O95" s="557"/>
      <c r="P95" s="557"/>
      <c r="Q95" s="557"/>
      <c r="R95" s="557"/>
      <c r="S95" s="557"/>
      <c r="T95" s="557"/>
      <c r="U95" s="557"/>
      <c r="V95" s="557"/>
      <c r="W95" s="557"/>
      <c r="X95" s="557"/>
      <c r="Y95" s="557"/>
      <c r="Z95" s="557"/>
      <c r="AA95" s="557"/>
      <c r="AB95" s="557"/>
      <c r="AC95" s="557"/>
      <c r="AD95" s="557"/>
      <c r="AE95" s="557"/>
      <c r="AF95" s="557"/>
      <c r="AG95" s="557"/>
      <c r="AH95" s="557"/>
      <c r="AI95" s="557"/>
      <c r="AJ95" s="557"/>
      <c r="AK95" s="557"/>
      <c r="AL95" s="557"/>
      <c r="AM95" s="557"/>
      <c r="AN95" s="557"/>
      <c r="AO95" s="557"/>
      <c r="AP95" s="557"/>
      <c r="AQ95" s="557"/>
      <c r="AR95" s="557"/>
      <c r="AS95" s="557"/>
      <c r="AT95" s="557"/>
      <c r="AU95" s="557"/>
      <c r="AV95" s="557"/>
      <c r="AW95" s="557"/>
      <c r="AX95" s="557"/>
      <c r="AY95" s="557"/>
      <c r="AZ95" s="558"/>
    </row>
    <row r="97" spans="1:52" ht="28.5" customHeight="1" x14ac:dyDescent="0.4">
      <c r="A97" s="437" t="s">
        <v>19</v>
      </c>
      <c r="B97" s="438"/>
      <c r="C97" s="438"/>
      <c r="D97" s="438"/>
      <c r="E97" s="438"/>
      <c r="F97" s="438"/>
      <c r="G97" s="438"/>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8"/>
      <c r="AY97" s="438"/>
      <c r="AZ97" s="439"/>
    </row>
    <row r="98" spans="1:52" ht="40.15" customHeight="1" x14ac:dyDescent="0.4">
      <c r="A98" s="440" t="s">
        <v>138</v>
      </c>
      <c r="B98" s="441"/>
      <c r="C98" s="441"/>
      <c r="D98" s="441"/>
      <c r="E98" s="441"/>
      <c r="F98" s="441"/>
      <c r="G98" s="441"/>
      <c r="H98" s="441"/>
      <c r="I98" s="441"/>
      <c r="J98" s="441"/>
      <c r="K98" s="441"/>
      <c r="L98" s="441"/>
      <c r="M98" s="442"/>
      <c r="N98" s="407"/>
      <c r="O98" s="408"/>
      <c r="P98" s="408"/>
      <c r="Q98" s="408"/>
      <c r="R98" s="408"/>
      <c r="S98" s="408"/>
      <c r="T98" s="408"/>
      <c r="U98" s="408"/>
      <c r="V98" s="408"/>
      <c r="W98" s="408"/>
      <c r="X98" s="408"/>
      <c r="Y98" s="408"/>
      <c r="Z98" s="408"/>
      <c r="AA98" s="408"/>
      <c r="AB98" s="408"/>
      <c r="AC98" s="408"/>
      <c r="AD98" s="408"/>
      <c r="AE98" s="408"/>
      <c r="AF98" s="408"/>
      <c r="AG98" s="409"/>
      <c r="AH98" s="401" t="s">
        <v>566</v>
      </c>
      <c r="AI98" s="402"/>
      <c r="AJ98" s="402"/>
      <c r="AK98" s="402"/>
      <c r="AL98" s="402"/>
      <c r="AM98" s="402"/>
      <c r="AN98" s="402"/>
      <c r="AO98" s="402"/>
      <c r="AP98" s="402"/>
      <c r="AQ98" s="402"/>
      <c r="AR98" s="402"/>
      <c r="AS98" s="402"/>
      <c r="AT98" s="402"/>
      <c r="AU98" s="402"/>
      <c r="AV98" s="402"/>
      <c r="AW98" s="402"/>
      <c r="AX98" s="402"/>
      <c r="AY98" s="402"/>
      <c r="AZ98" s="403"/>
    </row>
    <row r="99" spans="1:52" ht="40.15" customHeight="1" x14ac:dyDescent="0.4">
      <c r="A99" s="428" t="s">
        <v>134</v>
      </c>
      <c r="B99" s="429"/>
      <c r="C99" s="429"/>
      <c r="D99" s="429"/>
      <c r="E99" s="429"/>
      <c r="F99" s="429"/>
      <c r="G99" s="429"/>
      <c r="H99" s="429"/>
      <c r="I99" s="429"/>
      <c r="J99" s="429"/>
      <c r="K99" s="429"/>
      <c r="L99" s="429"/>
      <c r="M99" s="430"/>
      <c r="N99" s="407"/>
      <c r="O99" s="408"/>
      <c r="P99" s="408"/>
      <c r="Q99" s="408"/>
      <c r="R99" s="408"/>
      <c r="S99" s="408"/>
      <c r="T99" s="408"/>
      <c r="U99" s="408"/>
      <c r="V99" s="408"/>
      <c r="W99" s="408"/>
      <c r="X99" s="408"/>
      <c r="Y99" s="408"/>
      <c r="Z99" s="408"/>
      <c r="AA99" s="408"/>
      <c r="AB99" s="408"/>
      <c r="AC99" s="408"/>
      <c r="AD99" s="408"/>
      <c r="AE99" s="408"/>
      <c r="AF99" s="408"/>
      <c r="AG99" s="409"/>
      <c r="AH99" s="401" t="s">
        <v>1040</v>
      </c>
      <c r="AI99" s="402"/>
      <c r="AJ99" s="402"/>
      <c r="AK99" s="402"/>
      <c r="AL99" s="402"/>
      <c r="AM99" s="402"/>
      <c r="AN99" s="402"/>
      <c r="AO99" s="402"/>
      <c r="AP99" s="402"/>
      <c r="AQ99" s="402"/>
      <c r="AR99" s="402"/>
      <c r="AS99" s="402"/>
      <c r="AT99" s="402"/>
      <c r="AU99" s="402"/>
      <c r="AV99" s="402"/>
      <c r="AW99" s="402"/>
      <c r="AX99" s="402"/>
      <c r="AY99" s="402"/>
      <c r="AZ99" s="403"/>
    </row>
    <row r="100" spans="1:52" ht="40.15" hidden="1" customHeight="1" outlineLevel="1" x14ac:dyDescent="0.4">
      <c r="A100" s="428" t="s">
        <v>1308</v>
      </c>
      <c r="B100" s="429"/>
      <c r="C100" s="429"/>
      <c r="D100" s="429"/>
      <c r="E100" s="429"/>
      <c r="F100" s="429"/>
      <c r="G100" s="429"/>
      <c r="H100" s="429"/>
      <c r="I100" s="429"/>
      <c r="J100" s="429"/>
      <c r="K100" s="429"/>
      <c r="L100" s="429"/>
      <c r="M100" s="430"/>
      <c r="N100" s="407"/>
      <c r="O100" s="408"/>
      <c r="P100" s="408"/>
      <c r="Q100" s="408"/>
      <c r="R100" s="408"/>
      <c r="S100" s="408"/>
      <c r="T100" s="408"/>
      <c r="U100" s="408"/>
      <c r="V100" s="408"/>
      <c r="W100" s="408"/>
      <c r="X100" s="408"/>
      <c r="Y100" s="408"/>
      <c r="Z100" s="408"/>
      <c r="AA100" s="408"/>
      <c r="AB100" s="408"/>
      <c r="AC100" s="408"/>
      <c r="AD100" s="408"/>
      <c r="AE100" s="408"/>
      <c r="AF100" s="408"/>
      <c r="AG100" s="409"/>
      <c r="AH100" s="401" t="s">
        <v>1315</v>
      </c>
      <c r="AI100" s="402"/>
      <c r="AJ100" s="402"/>
      <c r="AK100" s="402"/>
      <c r="AL100" s="402"/>
      <c r="AM100" s="402"/>
      <c r="AN100" s="402"/>
      <c r="AO100" s="402"/>
      <c r="AP100" s="402"/>
      <c r="AQ100" s="402"/>
      <c r="AR100" s="402"/>
      <c r="AS100" s="402"/>
      <c r="AT100" s="402"/>
      <c r="AU100" s="402"/>
      <c r="AV100" s="402"/>
      <c r="AW100" s="402"/>
      <c r="AX100" s="402"/>
      <c r="AY100" s="402"/>
      <c r="AZ100" s="403"/>
    </row>
    <row r="101" spans="1:52" ht="40.15" customHeight="1" collapsed="1" x14ac:dyDescent="0.4">
      <c r="A101" s="428" t="s">
        <v>135</v>
      </c>
      <c r="B101" s="429"/>
      <c r="C101" s="429"/>
      <c r="D101" s="429"/>
      <c r="E101" s="429"/>
      <c r="F101" s="429"/>
      <c r="G101" s="429"/>
      <c r="H101" s="429"/>
      <c r="I101" s="429"/>
      <c r="J101" s="429"/>
      <c r="K101" s="429"/>
      <c r="L101" s="429"/>
      <c r="M101" s="430"/>
      <c r="N101" s="407"/>
      <c r="O101" s="408"/>
      <c r="P101" s="408"/>
      <c r="Q101" s="408"/>
      <c r="R101" s="408"/>
      <c r="S101" s="408"/>
      <c r="T101" s="408"/>
      <c r="U101" s="408"/>
      <c r="V101" s="408"/>
      <c r="W101" s="408"/>
      <c r="X101" s="408"/>
      <c r="Y101" s="408"/>
      <c r="Z101" s="408"/>
      <c r="AA101" s="408"/>
      <c r="AB101" s="408"/>
      <c r="AC101" s="408"/>
      <c r="AD101" s="408"/>
      <c r="AE101" s="408"/>
      <c r="AF101" s="408"/>
      <c r="AG101" s="409"/>
      <c r="AH101" s="401" t="s">
        <v>1001</v>
      </c>
      <c r="AI101" s="402"/>
      <c r="AJ101" s="402"/>
      <c r="AK101" s="402"/>
      <c r="AL101" s="402"/>
      <c r="AM101" s="402"/>
      <c r="AN101" s="402"/>
      <c r="AO101" s="402"/>
      <c r="AP101" s="402"/>
      <c r="AQ101" s="402"/>
      <c r="AR101" s="402"/>
      <c r="AS101" s="402"/>
      <c r="AT101" s="402"/>
      <c r="AU101" s="402"/>
      <c r="AV101" s="402"/>
      <c r="AW101" s="402"/>
      <c r="AX101" s="402"/>
      <c r="AY101" s="402"/>
      <c r="AZ101" s="403"/>
    </row>
    <row r="102" spans="1:52" ht="40.15" customHeight="1" x14ac:dyDescent="0.4">
      <c r="A102" s="440" t="s">
        <v>137</v>
      </c>
      <c r="B102" s="441"/>
      <c r="C102" s="441"/>
      <c r="D102" s="441"/>
      <c r="E102" s="441"/>
      <c r="F102" s="441"/>
      <c r="G102" s="441"/>
      <c r="H102" s="441"/>
      <c r="I102" s="441"/>
      <c r="J102" s="441"/>
      <c r="K102" s="441"/>
      <c r="L102" s="441"/>
      <c r="M102" s="442"/>
      <c r="N102" s="407"/>
      <c r="O102" s="408"/>
      <c r="P102" s="408"/>
      <c r="Q102" s="408"/>
      <c r="R102" s="408"/>
      <c r="S102" s="408"/>
      <c r="T102" s="408"/>
      <c r="U102" s="408"/>
      <c r="V102" s="408"/>
      <c r="W102" s="408"/>
      <c r="X102" s="408"/>
      <c r="Y102" s="408"/>
      <c r="Z102" s="408"/>
      <c r="AA102" s="408"/>
      <c r="AB102" s="408"/>
      <c r="AC102" s="408"/>
      <c r="AD102" s="408"/>
      <c r="AE102" s="408"/>
      <c r="AF102" s="408"/>
      <c r="AG102" s="409"/>
      <c r="AH102" s="401" t="s">
        <v>1002</v>
      </c>
      <c r="AI102" s="402"/>
      <c r="AJ102" s="402"/>
      <c r="AK102" s="402"/>
      <c r="AL102" s="402"/>
      <c r="AM102" s="402"/>
      <c r="AN102" s="402"/>
      <c r="AO102" s="402"/>
      <c r="AP102" s="402"/>
      <c r="AQ102" s="402"/>
      <c r="AR102" s="402"/>
      <c r="AS102" s="402"/>
      <c r="AT102" s="402"/>
      <c r="AU102" s="402"/>
      <c r="AV102" s="402"/>
      <c r="AW102" s="402"/>
      <c r="AX102" s="402"/>
      <c r="AY102" s="402"/>
      <c r="AZ102" s="403"/>
    </row>
    <row r="103" spans="1:52" ht="40.15" customHeight="1" x14ac:dyDescent="0.4">
      <c r="A103" s="428" t="s">
        <v>136</v>
      </c>
      <c r="B103" s="429"/>
      <c r="C103" s="429"/>
      <c r="D103" s="429"/>
      <c r="E103" s="429"/>
      <c r="F103" s="429"/>
      <c r="G103" s="429"/>
      <c r="H103" s="429"/>
      <c r="I103" s="429"/>
      <c r="J103" s="429"/>
      <c r="K103" s="429"/>
      <c r="L103" s="429"/>
      <c r="M103" s="430"/>
      <c r="N103" s="407"/>
      <c r="O103" s="408"/>
      <c r="P103" s="408"/>
      <c r="Q103" s="408"/>
      <c r="R103" s="408"/>
      <c r="S103" s="408"/>
      <c r="T103" s="408"/>
      <c r="U103" s="408"/>
      <c r="V103" s="408"/>
      <c r="W103" s="408"/>
      <c r="X103" s="408"/>
      <c r="Y103" s="408"/>
      <c r="Z103" s="408"/>
      <c r="AA103" s="408"/>
      <c r="AB103" s="408"/>
      <c r="AC103" s="408"/>
      <c r="AD103" s="408"/>
      <c r="AE103" s="408"/>
      <c r="AF103" s="408"/>
      <c r="AG103" s="409"/>
      <c r="AH103" s="401" t="s">
        <v>1003</v>
      </c>
      <c r="AI103" s="402"/>
      <c r="AJ103" s="402"/>
      <c r="AK103" s="402"/>
      <c r="AL103" s="402"/>
      <c r="AM103" s="402"/>
      <c r="AN103" s="402"/>
      <c r="AO103" s="402"/>
      <c r="AP103" s="402"/>
      <c r="AQ103" s="402"/>
      <c r="AR103" s="402"/>
      <c r="AS103" s="402"/>
      <c r="AT103" s="402"/>
      <c r="AU103" s="402"/>
      <c r="AV103" s="402"/>
      <c r="AW103" s="402"/>
      <c r="AX103" s="402"/>
      <c r="AY103" s="402"/>
      <c r="AZ103" s="403"/>
    </row>
    <row r="104" spans="1:52" ht="40.15" customHeight="1" x14ac:dyDescent="0.4">
      <c r="A104" s="428" t="s">
        <v>86</v>
      </c>
      <c r="B104" s="429"/>
      <c r="C104" s="429"/>
      <c r="D104" s="429"/>
      <c r="E104" s="429"/>
      <c r="F104" s="429"/>
      <c r="G104" s="429"/>
      <c r="H104" s="429"/>
      <c r="I104" s="429"/>
      <c r="J104" s="429"/>
      <c r="K104" s="429"/>
      <c r="L104" s="429"/>
      <c r="M104" s="430"/>
      <c r="N104" s="407"/>
      <c r="O104" s="408"/>
      <c r="P104" s="408"/>
      <c r="Q104" s="408"/>
      <c r="R104" s="408"/>
      <c r="S104" s="408"/>
      <c r="T104" s="408"/>
      <c r="U104" s="408"/>
      <c r="V104" s="408"/>
      <c r="W104" s="408"/>
      <c r="X104" s="408"/>
      <c r="Y104" s="408"/>
      <c r="Z104" s="408"/>
      <c r="AA104" s="408"/>
      <c r="AB104" s="408"/>
      <c r="AC104" s="408"/>
      <c r="AD104" s="408"/>
      <c r="AE104" s="408"/>
      <c r="AF104" s="408"/>
      <c r="AG104" s="409"/>
      <c r="AH104" s="401" t="s">
        <v>85</v>
      </c>
      <c r="AI104" s="402"/>
      <c r="AJ104" s="402"/>
      <c r="AK104" s="402"/>
      <c r="AL104" s="402"/>
      <c r="AM104" s="402"/>
      <c r="AN104" s="402"/>
      <c r="AO104" s="402"/>
      <c r="AP104" s="402"/>
      <c r="AQ104" s="402"/>
      <c r="AR104" s="402"/>
      <c r="AS104" s="402"/>
      <c r="AT104" s="402"/>
      <c r="AU104" s="402"/>
      <c r="AV104" s="402"/>
      <c r="AW104" s="402"/>
      <c r="AX104" s="402"/>
      <c r="AY104" s="402"/>
      <c r="AZ104" s="403"/>
    </row>
    <row r="105" spans="1:52" ht="12" customHeight="1" x14ac:dyDescent="0.4">
      <c r="N105" s="89"/>
      <c r="O105" s="89"/>
      <c r="P105" s="89"/>
      <c r="Q105" s="89"/>
      <c r="R105" s="89"/>
      <c r="S105" s="89"/>
      <c r="T105" s="89"/>
      <c r="U105" s="89"/>
      <c r="V105" s="89"/>
      <c r="W105" s="89"/>
      <c r="X105" s="89"/>
      <c r="Y105" s="89"/>
      <c r="Z105" s="89"/>
      <c r="AA105" s="89"/>
      <c r="AB105" s="89"/>
      <c r="AC105" s="89"/>
      <c r="AD105" s="89"/>
      <c r="AE105" s="89"/>
      <c r="AF105" s="89"/>
      <c r="AG105" s="89"/>
    </row>
    <row r="106" spans="1:52" ht="28.5" customHeight="1" x14ac:dyDescent="0.4">
      <c r="A106" s="437" t="s">
        <v>999</v>
      </c>
      <c r="B106" s="438"/>
      <c r="C106" s="438"/>
      <c r="D106" s="438"/>
      <c r="E106" s="438"/>
      <c r="F106" s="438"/>
      <c r="G106" s="438"/>
      <c r="H106" s="438"/>
      <c r="I106" s="438"/>
      <c r="J106" s="438"/>
      <c r="K106" s="438"/>
      <c r="L106" s="438"/>
      <c r="M106" s="438"/>
      <c r="N106" s="438"/>
      <c r="O106" s="438"/>
      <c r="P106" s="438"/>
      <c r="Q106" s="438"/>
      <c r="R106" s="438"/>
      <c r="S106" s="438"/>
      <c r="T106" s="438"/>
      <c r="U106" s="438"/>
      <c r="V106" s="438"/>
      <c r="W106" s="438"/>
      <c r="X106" s="438"/>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8"/>
      <c r="AY106" s="438"/>
      <c r="AZ106" s="439"/>
    </row>
    <row r="107" spans="1:52" ht="40.15" customHeight="1" x14ac:dyDescent="0.4">
      <c r="A107" s="410" t="s">
        <v>20</v>
      </c>
      <c r="B107" s="411"/>
      <c r="C107" s="411"/>
      <c r="D107" s="411"/>
      <c r="E107" s="411"/>
      <c r="F107" s="412"/>
      <c r="G107" s="419" t="s">
        <v>914</v>
      </c>
      <c r="H107" s="420"/>
      <c r="I107" s="420"/>
      <c r="J107" s="420"/>
      <c r="K107" s="420"/>
      <c r="L107" s="420"/>
      <c r="M107" s="421"/>
      <c r="N107" s="407" t="s">
        <v>1359</v>
      </c>
      <c r="O107" s="408"/>
      <c r="P107" s="408"/>
      <c r="Q107" s="408"/>
      <c r="R107" s="408"/>
      <c r="S107" s="408"/>
      <c r="T107" s="408"/>
      <c r="U107" s="408"/>
      <c r="V107" s="408"/>
      <c r="W107" s="408"/>
      <c r="X107" s="408"/>
      <c r="Y107" s="408"/>
      <c r="Z107" s="408"/>
      <c r="AA107" s="408"/>
      <c r="AB107" s="408"/>
      <c r="AC107" s="408"/>
      <c r="AD107" s="408"/>
      <c r="AE107" s="408"/>
      <c r="AF107" s="408"/>
      <c r="AG107" s="409"/>
      <c r="AH107" s="401" t="s">
        <v>21</v>
      </c>
      <c r="AI107" s="402"/>
      <c r="AJ107" s="402"/>
      <c r="AK107" s="402"/>
      <c r="AL107" s="402"/>
      <c r="AM107" s="402"/>
      <c r="AN107" s="402"/>
      <c r="AO107" s="402"/>
      <c r="AP107" s="402"/>
      <c r="AQ107" s="402"/>
      <c r="AR107" s="402"/>
      <c r="AS107" s="402"/>
      <c r="AT107" s="402"/>
      <c r="AU107" s="402"/>
      <c r="AV107" s="402"/>
      <c r="AW107" s="402"/>
      <c r="AX107" s="402"/>
      <c r="AY107" s="402"/>
      <c r="AZ107" s="403"/>
    </row>
    <row r="108" spans="1:52" ht="40.15" customHeight="1" x14ac:dyDescent="0.4">
      <c r="A108" s="413"/>
      <c r="B108" s="414"/>
      <c r="C108" s="414"/>
      <c r="D108" s="414"/>
      <c r="E108" s="414"/>
      <c r="F108" s="415"/>
      <c r="G108" s="419" t="s">
        <v>915</v>
      </c>
      <c r="H108" s="420"/>
      <c r="I108" s="420"/>
      <c r="J108" s="420"/>
      <c r="K108" s="420"/>
      <c r="L108" s="420"/>
      <c r="M108" s="421"/>
      <c r="N108" s="407" t="s">
        <v>1360</v>
      </c>
      <c r="O108" s="408"/>
      <c r="P108" s="408"/>
      <c r="Q108" s="408"/>
      <c r="R108" s="408"/>
      <c r="S108" s="408"/>
      <c r="T108" s="408"/>
      <c r="U108" s="408"/>
      <c r="V108" s="408"/>
      <c r="W108" s="408"/>
      <c r="X108" s="408"/>
      <c r="Y108" s="408"/>
      <c r="Z108" s="408"/>
      <c r="AA108" s="408"/>
      <c r="AB108" s="408"/>
      <c r="AC108" s="408"/>
      <c r="AD108" s="408"/>
      <c r="AE108" s="408"/>
      <c r="AF108" s="408"/>
      <c r="AG108" s="409"/>
      <c r="AH108" s="401" t="s">
        <v>22</v>
      </c>
      <c r="AI108" s="402"/>
      <c r="AJ108" s="402"/>
      <c r="AK108" s="402"/>
      <c r="AL108" s="402"/>
      <c r="AM108" s="402"/>
      <c r="AN108" s="402"/>
      <c r="AO108" s="402"/>
      <c r="AP108" s="402"/>
      <c r="AQ108" s="402"/>
      <c r="AR108" s="402"/>
      <c r="AS108" s="402"/>
      <c r="AT108" s="402"/>
      <c r="AU108" s="402"/>
      <c r="AV108" s="402"/>
      <c r="AW108" s="402"/>
      <c r="AX108" s="402"/>
      <c r="AY108" s="402"/>
      <c r="AZ108" s="403"/>
    </row>
    <row r="109" spans="1:52" ht="40.15" customHeight="1" x14ac:dyDescent="0.4">
      <c r="A109" s="413"/>
      <c r="B109" s="414"/>
      <c r="C109" s="414"/>
      <c r="D109" s="414"/>
      <c r="E109" s="414"/>
      <c r="F109" s="415"/>
      <c r="G109" s="419" t="s">
        <v>916</v>
      </c>
      <c r="H109" s="420"/>
      <c r="I109" s="420"/>
      <c r="J109" s="420"/>
      <c r="K109" s="420"/>
      <c r="L109" s="420"/>
      <c r="M109" s="421"/>
      <c r="N109" s="407"/>
      <c r="O109" s="408"/>
      <c r="P109" s="408"/>
      <c r="Q109" s="408"/>
      <c r="R109" s="408"/>
      <c r="S109" s="408"/>
      <c r="T109" s="408"/>
      <c r="U109" s="408"/>
      <c r="V109" s="408"/>
      <c r="W109" s="408"/>
      <c r="X109" s="408"/>
      <c r="Y109" s="408"/>
      <c r="Z109" s="408"/>
      <c r="AA109" s="408"/>
      <c r="AB109" s="408"/>
      <c r="AC109" s="408"/>
      <c r="AD109" s="408"/>
      <c r="AE109" s="408"/>
      <c r="AF109" s="408"/>
      <c r="AG109" s="409"/>
      <c r="AH109" s="401" t="s">
        <v>23</v>
      </c>
      <c r="AI109" s="402"/>
      <c r="AJ109" s="402"/>
      <c r="AK109" s="402"/>
      <c r="AL109" s="402"/>
      <c r="AM109" s="402"/>
      <c r="AN109" s="402"/>
      <c r="AO109" s="402"/>
      <c r="AP109" s="402"/>
      <c r="AQ109" s="402"/>
      <c r="AR109" s="402"/>
      <c r="AS109" s="402"/>
      <c r="AT109" s="402"/>
      <c r="AU109" s="402"/>
      <c r="AV109" s="402"/>
      <c r="AW109" s="402"/>
      <c r="AX109" s="402"/>
      <c r="AY109" s="402"/>
      <c r="AZ109" s="403"/>
    </row>
    <row r="110" spans="1:52" ht="40.15" customHeight="1" x14ac:dyDescent="0.4">
      <c r="A110" s="413"/>
      <c r="B110" s="414"/>
      <c r="C110" s="414"/>
      <c r="D110" s="414"/>
      <c r="E110" s="414"/>
      <c r="F110" s="415"/>
      <c r="G110" s="404" t="s">
        <v>24</v>
      </c>
      <c r="H110" s="405"/>
      <c r="I110" s="405"/>
      <c r="J110" s="405"/>
      <c r="K110" s="405"/>
      <c r="L110" s="405"/>
      <c r="M110" s="406"/>
      <c r="N110" s="407"/>
      <c r="O110" s="408"/>
      <c r="P110" s="408"/>
      <c r="Q110" s="408"/>
      <c r="R110" s="408"/>
      <c r="S110" s="408"/>
      <c r="T110" s="408"/>
      <c r="U110" s="408"/>
      <c r="V110" s="408"/>
      <c r="W110" s="408"/>
      <c r="X110" s="408"/>
      <c r="Y110" s="408"/>
      <c r="Z110" s="408"/>
      <c r="AA110" s="408"/>
      <c r="AB110" s="408"/>
      <c r="AC110" s="408"/>
      <c r="AD110" s="408"/>
      <c r="AE110" s="408"/>
      <c r="AF110" s="408"/>
      <c r="AG110" s="409"/>
      <c r="AH110" s="401" t="s">
        <v>25</v>
      </c>
      <c r="AI110" s="402"/>
      <c r="AJ110" s="402"/>
      <c r="AK110" s="402"/>
      <c r="AL110" s="402"/>
      <c r="AM110" s="402"/>
      <c r="AN110" s="402"/>
      <c r="AO110" s="402"/>
      <c r="AP110" s="402"/>
      <c r="AQ110" s="402"/>
      <c r="AR110" s="402"/>
      <c r="AS110" s="402"/>
      <c r="AT110" s="402"/>
      <c r="AU110" s="402"/>
      <c r="AV110" s="402"/>
      <c r="AW110" s="402"/>
      <c r="AX110" s="402"/>
      <c r="AY110" s="402"/>
      <c r="AZ110" s="403"/>
    </row>
    <row r="111" spans="1:52" ht="40.15" customHeight="1" x14ac:dyDescent="0.4">
      <c r="A111" s="413"/>
      <c r="B111" s="414"/>
      <c r="C111" s="414"/>
      <c r="D111" s="414"/>
      <c r="E111" s="414"/>
      <c r="F111" s="415"/>
      <c r="G111" s="419" t="s">
        <v>917</v>
      </c>
      <c r="H111" s="420"/>
      <c r="I111" s="420"/>
      <c r="J111" s="420"/>
      <c r="K111" s="420"/>
      <c r="L111" s="420"/>
      <c r="M111" s="421"/>
      <c r="N111" s="407" t="s">
        <v>1361</v>
      </c>
      <c r="O111" s="408"/>
      <c r="P111" s="408"/>
      <c r="Q111" s="408"/>
      <c r="R111" s="408"/>
      <c r="S111" s="408"/>
      <c r="T111" s="408"/>
      <c r="U111" s="408"/>
      <c r="V111" s="408"/>
      <c r="W111" s="408"/>
      <c r="X111" s="408"/>
      <c r="Y111" s="408"/>
      <c r="Z111" s="408"/>
      <c r="AA111" s="408"/>
      <c r="AB111" s="408"/>
      <c r="AC111" s="408"/>
      <c r="AD111" s="408"/>
      <c r="AE111" s="408"/>
      <c r="AF111" s="408"/>
      <c r="AG111" s="409"/>
      <c r="AH111" s="422" t="s">
        <v>26</v>
      </c>
      <c r="AI111" s="423"/>
      <c r="AJ111" s="423"/>
      <c r="AK111" s="423"/>
      <c r="AL111" s="423"/>
      <c r="AM111" s="423"/>
      <c r="AN111" s="423"/>
      <c r="AO111" s="423"/>
      <c r="AP111" s="423"/>
      <c r="AQ111" s="423"/>
      <c r="AR111" s="423"/>
      <c r="AS111" s="423"/>
      <c r="AT111" s="423"/>
      <c r="AU111" s="423"/>
      <c r="AV111" s="423"/>
      <c r="AW111" s="423"/>
      <c r="AX111" s="423"/>
      <c r="AY111" s="423"/>
      <c r="AZ111" s="424"/>
    </row>
    <row r="112" spans="1:52" ht="40.15" customHeight="1" x14ac:dyDescent="0.4">
      <c r="A112" s="413"/>
      <c r="B112" s="414"/>
      <c r="C112" s="414"/>
      <c r="D112" s="414"/>
      <c r="E112" s="414"/>
      <c r="F112" s="415"/>
      <c r="G112" s="404" t="s">
        <v>27</v>
      </c>
      <c r="H112" s="405"/>
      <c r="I112" s="405"/>
      <c r="J112" s="405"/>
      <c r="K112" s="405"/>
      <c r="L112" s="405"/>
      <c r="M112" s="406"/>
      <c r="N112" s="407" t="s">
        <v>1362</v>
      </c>
      <c r="O112" s="408"/>
      <c r="P112" s="408"/>
      <c r="Q112" s="408"/>
      <c r="R112" s="408"/>
      <c r="S112" s="408"/>
      <c r="T112" s="408"/>
      <c r="U112" s="408"/>
      <c r="V112" s="408"/>
      <c r="W112" s="408"/>
      <c r="X112" s="408"/>
      <c r="Y112" s="408"/>
      <c r="Z112" s="408"/>
      <c r="AA112" s="408"/>
      <c r="AB112" s="408"/>
      <c r="AC112" s="408"/>
      <c r="AD112" s="408"/>
      <c r="AE112" s="408"/>
      <c r="AF112" s="408"/>
      <c r="AG112" s="409"/>
      <c r="AH112" s="422" t="s">
        <v>26</v>
      </c>
      <c r="AI112" s="423"/>
      <c r="AJ112" s="423"/>
      <c r="AK112" s="423"/>
      <c r="AL112" s="423"/>
      <c r="AM112" s="423"/>
      <c r="AN112" s="423"/>
      <c r="AO112" s="423"/>
      <c r="AP112" s="423"/>
      <c r="AQ112" s="423"/>
      <c r="AR112" s="423"/>
      <c r="AS112" s="423"/>
      <c r="AT112" s="423"/>
      <c r="AU112" s="423"/>
      <c r="AV112" s="423"/>
      <c r="AW112" s="423"/>
      <c r="AX112" s="423"/>
      <c r="AY112" s="423"/>
      <c r="AZ112" s="424"/>
    </row>
    <row r="113" spans="1:52" ht="40.15" customHeight="1" x14ac:dyDescent="0.4">
      <c r="A113" s="416"/>
      <c r="B113" s="417"/>
      <c r="C113" s="417"/>
      <c r="D113" s="417"/>
      <c r="E113" s="417"/>
      <c r="F113" s="418"/>
      <c r="G113" s="419" t="s">
        <v>918</v>
      </c>
      <c r="H113" s="420"/>
      <c r="I113" s="420"/>
      <c r="J113" s="420"/>
      <c r="K113" s="420"/>
      <c r="L113" s="420"/>
      <c r="M113" s="421"/>
      <c r="N113" s="425"/>
      <c r="O113" s="426"/>
      <c r="P113" s="426"/>
      <c r="Q113" s="426"/>
      <c r="R113" s="426"/>
      <c r="S113" s="426"/>
      <c r="T113" s="426"/>
      <c r="U113" s="426"/>
      <c r="V113" s="426"/>
      <c r="W113" s="426"/>
      <c r="X113" s="426"/>
      <c r="Y113" s="426"/>
      <c r="Z113" s="426"/>
      <c r="AA113" s="426"/>
      <c r="AB113" s="426"/>
      <c r="AC113" s="426"/>
      <c r="AD113" s="426"/>
      <c r="AE113" s="426"/>
      <c r="AF113" s="426"/>
      <c r="AG113" s="427"/>
      <c r="AH113" s="401" t="s">
        <v>28</v>
      </c>
      <c r="AI113" s="402"/>
      <c r="AJ113" s="402"/>
      <c r="AK113" s="402"/>
      <c r="AL113" s="402"/>
      <c r="AM113" s="402"/>
      <c r="AN113" s="402"/>
      <c r="AO113" s="402"/>
      <c r="AP113" s="402"/>
      <c r="AQ113" s="402"/>
      <c r="AR113" s="402"/>
      <c r="AS113" s="402"/>
      <c r="AT113" s="402"/>
      <c r="AU113" s="402"/>
      <c r="AV113" s="402"/>
      <c r="AW113" s="402"/>
      <c r="AX113" s="402"/>
      <c r="AY113" s="402"/>
      <c r="AZ113" s="403"/>
    </row>
    <row r="114" spans="1:52" ht="28.5" customHeight="1" x14ac:dyDescent="0.4">
      <c r="A114" s="437" t="s">
        <v>29</v>
      </c>
      <c r="B114" s="438"/>
      <c r="C114" s="438"/>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8"/>
      <c r="AY114" s="438"/>
      <c r="AZ114" s="439"/>
    </row>
    <row r="115" spans="1:52" ht="40.15" customHeight="1" x14ac:dyDescent="0.4">
      <c r="A115" s="410" t="s">
        <v>29</v>
      </c>
      <c r="B115" s="411"/>
      <c r="C115" s="411"/>
      <c r="D115" s="411"/>
      <c r="E115" s="411"/>
      <c r="F115" s="412"/>
      <c r="G115" s="419" t="s">
        <v>919</v>
      </c>
      <c r="H115" s="420"/>
      <c r="I115" s="420"/>
      <c r="J115" s="420"/>
      <c r="K115" s="420"/>
      <c r="L115" s="420"/>
      <c r="M115" s="421"/>
      <c r="N115" s="407"/>
      <c r="O115" s="408"/>
      <c r="P115" s="408"/>
      <c r="Q115" s="408"/>
      <c r="R115" s="408"/>
      <c r="S115" s="408"/>
      <c r="T115" s="408"/>
      <c r="U115" s="408"/>
      <c r="V115" s="408"/>
      <c r="W115" s="408"/>
      <c r="X115" s="408"/>
      <c r="Y115" s="408"/>
      <c r="Z115" s="408"/>
      <c r="AA115" s="408"/>
      <c r="AB115" s="408"/>
      <c r="AC115" s="408"/>
      <c r="AD115" s="408"/>
      <c r="AE115" s="408"/>
      <c r="AF115" s="408"/>
      <c r="AG115" s="409"/>
      <c r="AH115" s="401" t="s">
        <v>23</v>
      </c>
      <c r="AI115" s="402"/>
      <c r="AJ115" s="402"/>
      <c r="AK115" s="402"/>
      <c r="AL115" s="402"/>
      <c r="AM115" s="402"/>
      <c r="AN115" s="402"/>
      <c r="AO115" s="402"/>
      <c r="AP115" s="402"/>
      <c r="AQ115" s="402"/>
      <c r="AR115" s="402"/>
      <c r="AS115" s="402"/>
      <c r="AT115" s="402"/>
      <c r="AU115" s="402"/>
      <c r="AV115" s="402"/>
      <c r="AW115" s="402"/>
      <c r="AX115" s="402"/>
      <c r="AY115" s="402"/>
      <c r="AZ115" s="403"/>
    </row>
    <row r="116" spans="1:52" ht="40.15" customHeight="1" x14ac:dyDescent="0.4">
      <c r="A116" s="413"/>
      <c r="B116" s="414"/>
      <c r="C116" s="414"/>
      <c r="D116" s="414"/>
      <c r="E116" s="414"/>
      <c r="F116" s="415"/>
      <c r="G116" s="419" t="s">
        <v>920</v>
      </c>
      <c r="H116" s="420"/>
      <c r="I116" s="420"/>
      <c r="J116" s="420"/>
      <c r="K116" s="420"/>
      <c r="L116" s="420"/>
      <c r="M116" s="421"/>
      <c r="N116" s="407"/>
      <c r="O116" s="408"/>
      <c r="P116" s="408"/>
      <c r="Q116" s="408"/>
      <c r="R116" s="408"/>
      <c r="S116" s="408"/>
      <c r="T116" s="408"/>
      <c r="U116" s="408"/>
      <c r="V116" s="408"/>
      <c r="W116" s="408"/>
      <c r="X116" s="408"/>
      <c r="Y116" s="408"/>
      <c r="Z116" s="408"/>
      <c r="AA116" s="408"/>
      <c r="AB116" s="408"/>
      <c r="AC116" s="408"/>
      <c r="AD116" s="408"/>
      <c r="AE116" s="408"/>
      <c r="AF116" s="408"/>
      <c r="AG116" s="409"/>
      <c r="AH116" s="401" t="s">
        <v>22</v>
      </c>
      <c r="AI116" s="402"/>
      <c r="AJ116" s="402"/>
      <c r="AK116" s="402"/>
      <c r="AL116" s="402"/>
      <c r="AM116" s="402"/>
      <c r="AN116" s="402"/>
      <c r="AO116" s="402"/>
      <c r="AP116" s="402"/>
      <c r="AQ116" s="402"/>
      <c r="AR116" s="402"/>
      <c r="AS116" s="402"/>
      <c r="AT116" s="402"/>
      <c r="AU116" s="402"/>
      <c r="AV116" s="402"/>
      <c r="AW116" s="402"/>
      <c r="AX116" s="402"/>
      <c r="AY116" s="402"/>
      <c r="AZ116" s="403"/>
    </row>
    <row r="117" spans="1:52" ht="40.15" customHeight="1" x14ac:dyDescent="0.4">
      <c r="A117" s="413"/>
      <c r="B117" s="414"/>
      <c r="C117" s="414"/>
      <c r="D117" s="414"/>
      <c r="E117" s="414"/>
      <c r="F117" s="415"/>
      <c r="G117" s="419" t="s">
        <v>917</v>
      </c>
      <c r="H117" s="420"/>
      <c r="I117" s="420"/>
      <c r="J117" s="420"/>
      <c r="K117" s="420"/>
      <c r="L117" s="420"/>
      <c r="M117" s="421"/>
      <c r="N117" s="407"/>
      <c r="O117" s="408"/>
      <c r="P117" s="408"/>
      <c r="Q117" s="408"/>
      <c r="R117" s="408"/>
      <c r="S117" s="408"/>
      <c r="T117" s="408"/>
      <c r="U117" s="408"/>
      <c r="V117" s="408"/>
      <c r="W117" s="408"/>
      <c r="X117" s="408"/>
      <c r="Y117" s="408"/>
      <c r="Z117" s="408"/>
      <c r="AA117" s="408"/>
      <c r="AB117" s="408"/>
      <c r="AC117" s="408"/>
      <c r="AD117" s="408"/>
      <c r="AE117" s="408"/>
      <c r="AF117" s="408"/>
      <c r="AG117" s="409"/>
      <c r="AH117" s="422" t="s">
        <v>26</v>
      </c>
      <c r="AI117" s="423"/>
      <c r="AJ117" s="423"/>
      <c r="AK117" s="423"/>
      <c r="AL117" s="423"/>
      <c r="AM117" s="423"/>
      <c r="AN117" s="423"/>
      <c r="AO117" s="423"/>
      <c r="AP117" s="423"/>
      <c r="AQ117" s="423"/>
      <c r="AR117" s="423"/>
      <c r="AS117" s="423"/>
      <c r="AT117" s="423"/>
      <c r="AU117" s="423"/>
      <c r="AV117" s="423"/>
      <c r="AW117" s="423"/>
      <c r="AX117" s="423"/>
      <c r="AY117" s="423"/>
      <c r="AZ117" s="424"/>
    </row>
    <row r="118" spans="1:52" ht="40.15" customHeight="1" x14ac:dyDescent="0.4">
      <c r="A118" s="413"/>
      <c r="B118" s="414"/>
      <c r="C118" s="414"/>
      <c r="D118" s="414"/>
      <c r="E118" s="414"/>
      <c r="F118" s="415"/>
      <c r="G118" s="404" t="s">
        <v>27</v>
      </c>
      <c r="H118" s="405"/>
      <c r="I118" s="405"/>
      <c r="J118" s="405"/>
      <c r="K118" s="405"/>
      <c r="L118" s="405"/>
      <c r="M118" s="406"/>
      <c r="N118" s="407"/>
      <c r="O118" s="408"/>
      <c r="P118" s="408"/>
      <c r="Q118" s="408"/>
      <c r="R118" s="408"/>
      <c r="S118" s="408"/>
      <c r="T118" s="408"/>
      <c r="U118" s="408"/>
      <c r="V118" s="408"/>
      <c r="W118" s="408"/>
      <c r="X118" s="408"/>
      <c r="Y118" s="408"/>
      <c r="Z118" s="408"/>
      <c r="AA118" s="408"/>
      <c r="AB118" s="408"/>
      <c r="AC118" s="408"/>
      <c r="AD118" s="408"/>
      <c r="AE118" s="408"/>
      <c r="AF118" s="408"/>
      <c r="AG118" s="409"/>
      <c r="AH118" s="422" t="s">
        <v>26</v>
      </c>
      <c r="AI118" s="423"/>
      <c r="AJ118" s="423"/>
      <c r="AK118" s="423"/>
      <c r="AL118" s="423"/>
      <c r="AM118" s="423"/>
      <c r="AN118" s="423"/>
      <c r="AO118" s="423"/>
      <c r="AP118" s="423"/>
      <c r="AQ118" s="423"/>
      <c r="AR118" s="423"/>
      <c r="AS118" s="423"/>
      <c r="AT118" s="423"/>
      <c r="AU118" s="423"/>
      <c r="AV118" s="423"/>
      <c r="AW118" s="423"/>
      <c r="AX118" s="423"/>
      <c r="AY118" s="423"/>
      <c r="AZ118" s="424"/>
    </row>
    <row r="119" spans="1:52" ht="40.15" customHeight="1" x14ac:dyDescent="0.4">
      <c r="A119" s="416"/>
      <c r="B119" s="417"/>
      <c r="C119" s="417"/>
      <c r="D119" s="417"/>
      <c r="E119" s="417"/>
      <c r="F119" s="418"/>
      <c r="G119" s="419" t="s">
        <v>918</v>
      </c>
      <c r="H119" s="420"/>
      <c r="I119" s="420"/>
      <c r="J119" s="420"/>
      <c r="K119" s="420"/>
      <c r="L119" s="420"/>
      <c r="M119" s="421"/>
      <c r="N119" s="425"/>
      <c r="O119" s="426"/>
      <c r="P119" s="426"/>
      <c r="Q119" s="426"/>
      <c r="R119" s="426"/>
      <c r="S119" s="426"/>
      <c r="T119" s="426"/>
      <c r="U119" s="426"/>
      <c r="V119" s="426"/>
      <c r="W119" s="426"/>
      <c r="X119" s="426"/>
      <c r="Y119" s="426"/>
      <c r="Z119" s="426"/>
      <c r="AA119" s="426"/>
      <c r="AB119" s="426"/>
      <c r="AC119" s="426"/>
      <c r="AD119" s="426"/>
      <c r="AE119" s="426"/>
      <c r="AF119" s="426"/>
      <c r="AG119" s="427"/>
      <c r="AH119" s="401" t="s">
        <v>28</v>
      </c>
      <c r="AI119" s="402"/>
      <c r="AJ119" s="402"/>
      <c r="AK119" s="402"/>
      <c r="AL119" s="402"/>
      <c r="AM119" s="402"/>
      <c r="AN119" s="402"/>
      <c r="AO119" s="402"/>
      <c r="AP119" s="402"/>
      <c r="AQ119" s="402"/>
      <c r="AR119" s="402"/>
      <c r="AS119" s="402"/>
      <c r="AT119" s="402"/>
      <c r="AU119" s="402"/>
      <c r="AV119" s="402"/>
      <c r="AW119" s="402"/>
      <c r="AX119" s="402"/>
      <c r="AY119" s="402"/>
      <c r="AZ119" s="403"/>
    </row>
  </sheetData>
  <sheetProtection algorithmName="SHA-512" hashValue="iTXQcfNxKeu6eI7QpbCrZFAEF+1t+rMfGiQGoyTlBOAr4k9hd+e/ee1SS/XZVdt6rI0uI9sQLhdU6ZXRP6AvIw==" saltValue="6pm56iXVn3tBjnrQdOjCgA==" spinCount="100000" sheet="1" objects="1" scenarios="1" selectLockedCells="1"/>
  <dataConsolidate/>
  <mergeCells count="299">
    <mergeCell ref="I90:M90"/>
    <mergeCell ref="N90:AG90"/>
    <mergeCell ref="N89:AG89"/>
    <mergeCell ref="A84:F92"/>
    <mergeCell ref="AH90:AZ90"/>
    <mergeCell ref="A81:AZ81"/>
    <mergeCell ref="A106:AZ106"/>
    <mergeCell ref="A114:AZ114"/>
    <mergeCell ref="B6:AZ7"/>
    <mergeCell ref="B8:AZ8"/>
    <mergeCell ref="G26:M26"/>
    <mergeCell ref="G24:M24"/>
    <mergeCell ref="G25:M25"/>
    <mergeCell ref="G27:M27"/>
    <mergeCell ref="A24:F27"/>
    <mergeCell ref="G62:M62"/>
    <mergeCell ref="G64:M64"/>
    <mergeCell ref="G60:M60"/>
    <mergeCell ref="G61:M61"/>
    <mergeCell ref="G63:M63"/>
    <mergeCell ref="A60:F64"/>
    <mergeCell ref="A48:AZ48"/>
    <mergeCell ref="AH89:AZ89"/>
    <mergeCell ref="N91:AG91"/>
    <mergeCell ref="I92:M92"/>
    <mergeCell ref="I91:M91"/>
    <mergeCell ref="AH102:AZ102"/>
    <mergeCell ref="A94:M94"/>
    <mergeCell ref="N94:AZ94"/>
    <mergeCell ref="A98:M98"/>
    <mergeCell ref="N98:AG98"/>
    <mergeCell ref="AH98:AZ98"/>
    <mergeCell ref="A99:M99"/>
    <mergeCell ref="N99:AG99"/>
    <mergeCell ref="AH99:AZ99"/>
    <mergeCell ref="A101:M101"/>
    <mergeCell ref="N101:AG101"/>
    <mergeCell ref="AH101:AZ101"/>
    <mergeCell ref="A95:M95"/>
    <mergeCell ref="N95:AZ95"/>
    <mergeCell ref="AH91:AZ91"/>
    <mergeCell ref="N92:AG92"/>
    <mergeCell ref="AH92:AZ92"/>
    <mergeCell ref="A102:M102"/>
    <mergeCell ref="N102:AG102"/>
    <mergeCell ref="A100:M100"/>
    <mergeCell ref="N100:AG100"/>
    <mergeCell ref="AH100:AZ100"/>
    <mergeCell ref="AH84:AZ84"/>
    <mergeCell ref="AH85:AZ85"/>
    <mergeCell ref="N86:AO86"/>
    <mergeCell ref="AP86:AZ86"/>
    <mergeCell ref="N87:AG87"/>
    <mergeCell ref="AH87:AZ87"/>
    <mergeCell ref="N88:AG88"/>
    <mergeCell ref="AH88:AZ88"/>
    <mergeCell ref="G85:M85"/>
    <mergeCell ref="G86:M86"/>
    <mergeCell ref="G87:M87"/>
    <mergeCell ref="G88:M88"/>
    <mergeCell ref="N84:AG84"/>
    <mergeCell ref="N85:AG85"/>
    <mergeCell ref="G84:M84"/>
    <mergeCell ref="A80:AZ80"/>
    <mergeCell ref="A82:F83"/>
    <mergeCell ref="G83:M83"/>
    <mergeCell ref="G82:M82"/>
    <mergeCell ref="N82:AG82"/>
    <mergeCell ref="AH82:AZ82"/>
    <mergeCell ref="N83:AG83"/>
    <mergeCell ref="AH83:AZ83"/>
    <mergeCell ref="A71:F79"/>
    <mergeCell ref="N71:AG71"/>
    <mergeCell ref="AH71:AZ71"/>
    <mergeCell ref="G71:M71"/>
    <mergeCell ref="G73:M73"/>
    <mergeCell ref="N73:AO73"/>
    <mergeCell ref="AP73:AZ73"/>
    <mergeCell ref="G74:M74"/>
    <mergeCell ref="N74:AG74"/>
    <mergeCell ref="AH79:AZ79"/>
    <mergeCell ref="AH74:AZ74"/>
    <mergeCell ref="G75:M75"/>
    <mergeCell ref="N75:AG75"/>
    <mergeCell ref="AH75:AZ75"/>
    <mergeCell ref="G76:M76"/>
    <mergeCell ref="N76:AG76"/>
    <mergeCell ref="AH76:AZ76"/>
    <mergeCell ref="G77:M77"/>
    <mergeCell ref="N77:AG77"/>
    <mergeCell ref="AH77:AZ77"/>
    <mergeCell ref="AH78:AZ78"/>
    <mergeCell ref="G78:H79"/>
    <mergeCell ref="N78:AG78"/>
    <mergeCell ref="N79:AG79"/>
    <mergeCell ref="I79:M79"/>
    <mergeCell ref="I78:M78"/>
    <mergeCell ref="AH64:AZ64"/>
    <mergeCell ref="A67:AZ67"/>
    <mergeCell ref="A69:M69"/>
    <mergeCell ref="N69:AG69"/>
    <mergeCell ref="AH69:AZ69"/>
    <mergeCell ref="A70:M70"/>
    <mergeCell ref="N70:AG70"/>
    <mergeCell ref="AH70:AZ70"/>
    <mergeCell ref="G72:M72"/>
    <mergeCell ref="N72:AG72"/>
    <mergeCell ref="AH72:AZ72"/>
    <mergeCell ref="A68:AZ68"/>
    <mergeCell ref="A35:M35"/>
    <mergeCell ref="N35:AG35"/>
    <mergeCell ref="A65:AZ65"/>
    <mergeCell ref="A66:M66"/>
    <mergeCell ref="N66:AG66"/>
    <mergeCell ref="AH66:AZ66"/>
    <mergeCell ref="A47:AZ47"/>
    <mergeCell ref="N64:AG64"/>
    <mergeCell ref="A49:F55"/>
    <mergeCell ref="G50:M50"/>
    <mergeCell ref="G51:M51"/>
    <mergeCell ref="G52:M52"/>
    <mergeCell ref="G53:M53"/>
    <mergeCell ref="G49:M49"/>
    <mergeCell ref="G55:M55"/>
    <mergeCell ref="G54:M54"/>
    <mergeCell ref="A56:F58"/>
    <mergeCell ref="G56:M56"/>
    <mergeCell ref="G57:M57"/>
    <mergeCell ref="G58:M58"/>
    <mergeCell ref="N49:AG49"/>
    <mergeCell ref="N50:AG50"/>
    <mergeCell ref="N51:AO51"/>
    <mergeCell ref="AH57:AZ57"/>
    <mergeCell ref="AH63:AZ63"/>
    <mergeCell ref="N52:AG52"/>
    <mergeCell ref="N53:AG53"/>
    <mergeCell ref="N54:AG54"/>
    <mergeCell ref="N55:AG55"/>
    <mergeCell ref="N56:AG56"/>
    <mergeCell ref="N57:AG57"/>
    <mergeCell ref="N58:AG58"/>
    <mergeCell ref="N61:AG61"/>
    <mergeCell ref="AH61:AZ61"/>
    <mergeCell ref="N62:AG62"/>
    <mergeCell ref="AH62:AZ62"/>
    <mergeCell ref="AH56:AZ56"/>
    <mergeCell ref="AH53:AZ53"/>
    <mergeCell ref="AH54:AZ54"/>
    <mergeCell ref="AH55:AZ55"/>
    <mergeCell ref="AH60:AZ60"/>
    <mergeCell ref="AH34:AZ34"/>
    <mergeCell ref="A34:M34"/>
    <mergeCell ref="N22:AG22"/>
    <mergeCell ref="AH22:AZ22"/>
    <mergeCell ref="N31:AG31"/>
    <mergeCell ref="A30:AZ30"/>
    <mergeCell ref="AR17:AZ17"/>
    <mergeCell ref="N26:AG26"/>
    <mergeCell ref="AH26:AZ26"/>
    <mergeCell ref="A33:M33"/>
    <mergeCell ref="N33:AG33"/>
    <mergeCell ref="A45:F46"/>
    <mergeCell ref="N37:AG37"/>
    <mergeCell ref="AH37:AZ37"/>
    <mergeCell ref="N39:AG39"/>
    <mergeCell ref="AH39:AZ39"/>
    <mergeCell ref="A39:M39"/>
    <mergeCell ref="A44:AZ44"/>
    <mergeCell ref="G42:M42"/>
    <mergeCell ref="G41:M41"/>
    <mergeCell ref="N41:AG41"/>
    <mergeCell ref="AH41:AZ41"/>
    <mergeCell ref="A37:M37"/>
    <mergeCell ref="N42:AG42"/>
    <mergeCell ref="AH42:AZ42"/>
    <mergeCell ref="N46:AG46"/>
    <mergeCell ref="AH46:AZ46"/>
    <mergeCell ref="A38:AZ38"/>
    <mergeCell ref="A40:AZ40"/>
    <mergeCell ref="G45:M45"/>
    <mergeCell ref="G46:M46"/>
    <mergeCell ref="N45:AG45"/>
    <mergeCell ref="AH45:AZ45"/>
    <mergeCell ref="N14:AG14"/>
    <mergeCell ref="AH14:AZ14"/>
    <mergeCell ref="A13:AZ13"/>
    <mergeCell ref="A15:F15"/>
    <mergeCell ref="A16:M16"/>
    <mergeCell ref="N16:AM16"/>
    <mergeCell ref="A17:M17"/>
    <mergeCell ref="A41:F42"/>
    <mergeCell ref="A43:M43"/>
    <mergeCell ref="N43:AG43"/>
    <mergeCell ref="AH43:AZ43"/>
    <mergeCell ref="AH35:AZ35"/>
    <mergeCell ref="A36:AZ36"/>
    <mergeCell ref="N17:AM17"/>
    <mergeCell ref="A23:AZ23"/>
    <mergeCell ref="A31:M31"/>
    <mergeCell ref="N27:AG27"/>
    <mergeCell ref="AH27:AZ27"/>
    <mergeCell ref="AH31:AZ31"/>
    <mergeCell ref="A18:F18"/>
    <mergeCell ref="A29:AZ29"/>
    <mergeCell ref="A32:M32"/>
    <mergeCell ref="AH33:AZ33"/>
    <mergeCell ref="N34:AG34"/>
    <mergeCell ref="AC3:AF3"/>
    <mergeCell ref="AG3:AN3"/>
    <mergeCell ref="AO3:AR3"/>
    <mergeCell ref="AS3:AZ3"/>
    <mergeCell ref="AH10:AZ10"/>
    <mergeCell ref="N10:AG10"/>
    <mergeCell ref="N32:AG32"/>
    <mergeCell ref="AH32:AZ32"/>
    <mergeCell ref="N25:AG25"/>
    <mergeCell ref="AH25:AZ25"/>
    <mergeCell ref="AH11:AZ11"/>
    <mergeCell ref="N12:AG12"/>
    <mergeCell ref="AH12:AZ12"/>
    <mergeCell ref="AN16:AQ17"/>
    <mergeCell ref="G15:AZ15"/>
    <mergeCell ref="N24:AG24"/>
    <mergeCell ref="A11:M11"/>
    <mergeCell ref="AR16:AZ16"/>
    <mergeCell ref="G18:AZ18"/>
    <mergeCell ref="G22:M22"/>
    <mergeCell ref="G21:M21"/>
    <mergeCell ref="G20:M20"/>
    <mergeCell ref="G19:M19"/>
    <mergeCell ref="A19:F22"/>
    <mergeCell ref="A10:M10"/>
    <mergeCell ref="A12:M12"/>
    <mergeCell ref="AH24:AZ24"/>
    <mergeCell ref="N11:AG11"/>
    <mergeCell ref="A5:AZ5"/>
    <mergeCell ref="A97:AZ97"/>
    <mergeCell ref="A103:M103"/>
    <mergeCell ref="N103:AG103"/>
    <mergeCell ref="AH103:AZ103"/>
    <mergeCell ref="N63:AG63"/>
    <mergeCell ref="AH49:AZ49"/>
    <mergeCell ref="AH50:AZ50"/>
    <mergeCell ref="AP51:AZ51"/>
    <mergeCell ref="AH52:AZ52"/>
    <mergeCell ref="AH58:AZ58"/>
    <mergeCell ref="A59:AZ59"/>
    <mergeCell ref="N60:AG60"/>
    <mergeCell ref="N19:AG19"/>
    <mergeCell ref="AH19:AZ19"/>
    <mergeCell ref="N20:AO20"/>
    <mergeCell ref="AP20:AZ20"/>
    <mergeCell ref="N21:AG21"/>
    <mergeCell ref="AH21:AZ21"/>
    <mergeCell ref="A14:M14"/>
    <mergeCell ref="A104:M104"/>
    <mergeCell ref="N104:AG104"/>
    <mergeCell ref="G89:H92"/>
    <mergeCell ref="AH104:AZ104"/>
    <mergeCell ref="G107:M107"/>
    <mergeCell ref="N107:AG107"/>
    <mergeCell ref="AH107:AZ107"/>
    <mergeCell ref="A107:F113"/>
    <mergeCell ref="A93:AZ93"/>
    <mergeCell ref="G113:M113"/>
    <mergeCell ref="N113:AG113"/>
    <mergeCell ref="AH113:AZ113"/>
    <mergeCell ref="G111:M111"/>
    <mergeCell ref="N111:AG111"/>
    <mergeCell ref="G108:M108"/>
    <mergeCell ref="N108:AG108"/>
    <mergeCell ref="AH108:AZ108"/>
    <mergeCell ref="G109:M109"/>
    <mergeCell ref="N109:AG109"/>
    <mergeCell ref="I89:M89"/>
    <mergeCell ref="N112:AG112"/>
    <mergeCell ref="AH112:AZ112"/>
    <mergeCell ref="AH109:AZ109"/>
    <mergeCell ref="AH111:AZ111"/>
    <mergeCell ref="AH110:AZ110"/>
    <mergeCell ref="G110:M110"/>
    <mergeCell ref="N110:AG110"/>
    <mergeCell ref="A115:F119"/>
    <mergeCell ref="G115:M115"/>
    <mergeCell ref="N115:AG115"/>
    <mergeCell ref="AH115:AZ115"/>
    <mergeCell ref="G116:M116"/>
    <mergeCell ref="N116:AG116"/>
    <mergeCell ref="AH116:AZ116"/>
    <mergeCell ref="G117:M117"/>
    <mergeCell ref="N117:AG117"/>
    <mergeCell ref="AH117:AZ117"/>
    <mergeCell ref="G118:M118"/>
    <mergeCell ref="N118:AG118"/>
    <mergeCell ref="AH118:AZ118"/>
    <mergeCell ref="G119:M119"/>
    <mergeCell ref="N119:AG119"/>
    <mergeCell ref="AH119:AZ119"/>
    <mergeCell ref="G112:M112"/>
  </mergeCells>
  <phoneticPr fontId="2"/>
  <conditionalFormatting sqref="N50:N53">
    <cfRule type="expression" dxfId="64" priority="19" stopIfTrue="1">
      <formula>$BF$50=FALSE</formula>
    </cfRule>
  </conditionalFormatting>
  <conditionalFormatting sqref="N72:N75">
    <cfRule type="expression" dxfId="63" priority="10" stopIfTrue="1">
      <formula>$BF$72=FALSE</formula>
    </cfRule>
  </conditionalFormatting>
  <conditionalFormatting sqref="N33:AG33">
    <cfRule type="expression" dxfId="62" priority="35" stopIfTrue="1">
      <formula>$BF$33=FALSE</formula>
    </cfRule>
  </conditionalFormatting>
  <conditionalFormatting sqref="N45:AG46">
    <cfRule type="expression" dxfId="61" priority="37" stopIfTrue="1">
      <formula>$BF$45=FALSE</formula>
    </cfRule>
  </conditionalFormatting>
  <conditionalFormatting sqref="N46:AG46">
    <cfRule type="expression" dxfId="60" priority="39" stopIfTrue="1">
      <formula>$BF$46=FALSE</formula>
    </cfRule>
  </conditionalFormatting>
  <conditionalFormatting sqref="N49:AG49">
    <cfRule type="expression" dxfId="59" priority="41" stopIfTrue="1">
      <formula>$BF$47=FALSE</formula>
    </cfRule>
  </conditionalFormatting>
  <conditionalFormatting sqref="N54:AG54">
    <cfRule type="expression" dxfId="58" priority="43" stopIfTrue="1">
      <formula>$BF$54=FALSE</formula>
    </cfRule>
  </conditionalFormatting>
  <conditionalFormatting sqref="N55:AG55">
    <cfRule type="expression" dxfId="57" priority="45" stopIfTrue="1">
      <formula>$BF$55=FALSE</formula>
    </cfRule>
  </conditionalFormatting>
  <conditionalFormatting sqref="N57:AG57">
    <cfRule type="expression" dxfId="56" priority="47" stopIfTrue="1">
      <formula>$BF$57=FALSE</formula>
    </cfRule>
  </conditionalFormatting>
  <conditionalFormatting sqref="N58:AG58">
    <cfRule type="expression" dxfId="55" priority="49" stopIfTrue="1">
      <formula>$BF$58=FALSE</formula>
    </cfRule>
  </conditionalFormatting>
  <conditionalFormatting sqref="N61:AG62">
    <cfRule type="expression" dxfId="54" priority="51" stopIfTrue="1">
      <formula>$BF$61=FALSE</formula>
    </cfRule>
  </conditionalFormatting>
  <conditionalFormatting sqref="N70:AG70">
    <cfRule type="expression" dxfId="53" priority="53" stopIfTrue="1">
      <formula>$BF$70=FALSE</formula>
    </cfRule>
  </conditionalFormatting>
  <conditionalFormatting sqref="N63:AG63">
    <cfRule type="expression" dxfId="52" priority="55" stopIfTrue="1">
      <formula>$BF$63=FALSE</formula>
    </cfRule>
  </conditionalFormatting>
  <conditionalFormatting sqref="N64:AG64">
    <cfRule type="expression" dxfId="51" priority="57" stopIfTrue="1">
      <formula>$BF$64=FALSE</formula>
    </cfRule>
  </conditionalFormatting>
  <conditionalFormatting sqref="N76:AG79">
    <cfRule type="expression" dxfId="50" priority="59" stopIfTrue="1">
      <formula>$BF$76=FALSE</formula>
    </cfRule>
  </conditionalFormatting>
  <conditionalFormatting sqref="N71:AG71">
    <cfRule type="expression" dxfId="49" priority="61" stopIfTrue="1">
      <formula>$BF$71=FALSE</formula>
    </cfRule>
  </conditionalFormatting>
  <conditionalFormatting sqref="N85:AG85 N87:AG88 N86:AO86">
    <cfRule type="expression" dxfId="48" priority="63" stopIfTrue="1">
      <formula>$BF$85=FALSE</formula>
    </cfRule>
  </conditionalFormatting>
  <conditionalFormatting sqref="N95:AZ95">
    <cfRule type="expression" dxfId="47" priority="65" stopIfTrue="1">
      <formula>$BF$94=FALSE</formula>
    </cfRule>
  </conditionalFormatting>
  <conditionalFormatting sqref="N41:AG43">
    <cfRule type="expression" dxfId="46" priority="67" stopIfTrue="1">
      <formula>$BF$41=FALSE</formula>
    </cfRule>
  </conditionalFormatting>
  <conditionalFormatting sqref="N37:AG37">
    <cfRule type="expression" dxfId="45" priority="69" stopIfTrue="1">
      <formula>$BF$37=FALSE</formula>
    </cfRule>
  </conditionalFormatting>
  <conditionalFormatting sqref="N89:AG89">
    <cfRule type="expression" dxfId="44" priority="3" stopIfTrue="1">
      <formula>$BF$89=FALSE</formula>
    </cfRule>
  </conditionalFormatting>
  <conditionalFormatting sqref="N43:AG43">
    <cfRule type="expression" dxfId="43" priority="2" stopIfTrue="1">
      <formula>$BF$43=FALSE</formula>
    </cfRule>
  </conditionalFormatting>
  <conditionalFormatting sqref="N56:AG56">
    <cfRule type="expression" dxfId="42" priority="1" stopIfTrue="1">
      <formula>$BF$56=FALSE</formula>
    </cfRule>
  </conditionalFormatting>
  <dataValidations count="45">
    <dataValidation type="textLength" operator="lessThanOrEqual" allowBlank="1" showInputMessage="1" showErrorMessage="1" sqref="N94:N95 O95:AZ95" xr:uid="{00000000-0002-0000-0200-000000000000}">
      <formula1>400</formula1>
    </dataValidation>
    <dataValidation type="list" allowBlank="1" showInputMessage="1" showErrorMessage="1" sqref="BG3" xr:uid="{00000000-0002-0000-0200-000001000000}">
      <formula1>"1,2"</formula1>
    </dataValidation>
    <dataValidation type="list" allowBlank="1" showInputMessage="1" showErrorMessage="1" sqref="A94:M94" xr:uid="{00000000-0002-0000-0200-000002000000}">
      <formula1>list_demandSectionFlag</formula1>
    </dataValidation>
    <dataValidation type="list" allowBlank="1" showInputMessage="1" showErrorMessage="1" sqref="BD2" xr:uid="{00000000-0002-0000-0200-000003000000}">
      <formula1>"IP1/forVPN/動的IP,forVPNライト,IP8以上"</formula1>
    </dataValidation>
    <dataValidation type="list" allowBlank="1" showInputMessage="1" showErrorMessage="1" sqref="A6" xr:uid="{00000000-0002-0000-0200-000004000000}">
      <formula1>"レ"</formula1>
    </dataValidation>
    <dataValidation type="textLength" imeMode="halfAlpha" allowBlank="1" showInputMessage="1" showErrorMessage="1" sqref="N58:AG58 N62:AG63 N79:AG79 N26:AG26 N111:AG112 N55:AG55 N117:AG118" xr:uid="{00000000-0002-0000-0200-000005000000}">
      <formula1>10</formula1>
      <formula2>13</formula2>
    </dataValidation>
    <dataValidation type="textLength" imeMode="halfAlpha" operator="equal" allowBlank="1" showInputMessage="1" showErrorMessage="1" sqref="N107:AG107" xr:uid="{00000000-0002-0000-0200-000006000000}">
      <formula1>8</formula1>
    </dataValidation>
    <dataValidation type="textLength" imeMode="hiragana" operator="lessThanOrEqual" allowBlank="1" showInputMessage="1" showErrorMessage="1" sqref="N116:AG116 N108:AG108" xr:uid="{00000000-0002-0000-0200-000007000000}">
      <formula1>16</formula1>
    </dataValidation>
    <dataValidation type="textLength" imeMode="halfAlpha" operator="equal" allowBlank="1" showInputMessage="1" showErrorMessage="1" sqref="N104:AG104" xr:uid="{00000000-0002-0000-0200-000008000000}">
      <formula1>10</formula1>
    </dataValidation>
    <dataValidation type="textLength" imeMode="hiragana" operator="lessThanOrEqual" allowBlank="1" showInputMessage="1" showErrorMessage="1" sqref="N92:AG92 N78:AG78 N57:AG57 N61:AG61 N25:AG25 N115:AG115 N109:AG109" xr:uid="{00000000-0002-0000-0200-000009000000}">
      <formula1>10</formula1>
    </dataValidation>
    <dataValidation type="textLength" imeMode="halfAlpha" operator="lessThanOrEqual" allowBlank="1" showInputMessage="1" showErrorMessage="1" sqref="N113:AG113 N119:AG119" xr:uid="{00000000-0002-0000-0200-00000A000000}">
      <formula1>64</formula1>
    </dataValidation>
    <dataValidation type="textLength" imeMode="hiragana" operator="lessThanOrEqual" allowBlank="1" showInputMessage="1" showErrorMessage="1" sqref="N87:AG88 N77:AG77 N74:AG75 N52:AG54 N21:AG22 N24:AG24 N90:AG91" xr:uid="{00000000-0002-0000-0200-00000B000000}">
      <formula1>20</formula1>
    </dataValidation>
    <dataValidation type="textLength" imeMode="fullKatakana" operator="lessThanOrEqual" allowBlank="1" showInputMessage="1" showErrorMessage="1" sqref="N16:AM16" xr:uid="{00000000-0002-0000-0200-00000C000000}">
      <formula1>35</formula1>
    </dataValidation>
    <dataValidation type="textLength" imeMode="hiragana" operator="lessThanOrEqual" allowBlank="1" showInputMessage="1" showErrorMessage="1" sqref="N17:AM17" xr:uid="{00000000-0002-0000-0200-00000D000000}">
      <formula1>40</formula1>
    </dataValidation>
    <dataValidation type="textLength" imeMode="off" operator="equal" allowBlank="1" showInputMessage="1" showErrorMessage="1" sqref="N70:AG70 N12:AG12" xr:uid="{00000000-0002-0000-0200-00000E000000}">
      <formula1>10</formula1>
    </dataValidation>
    <dataValidation type="textLength" imeMode="off" operator="lessThanOrEqual" allowBlank="1" showInputMessage="1" showErrorMessage="1" sqref="N82:AG82 N27:AG27 N64:AG64" xr:uid="{00000000-0002-0000-0200-00000F000000}">
      <formula1>64</formula1>
    </dataValidation>
    <dataValidation type="list" allowBlank="1" showInputMessage="1" showErrorMessage="1" sqref="N31:AG31" xr:uid="{00000000-0002-0000-0200-000010000000}">
      <formula1>list_Ipaddress</formula1>
    </dataValidation>
    <dataValidation type="textLength" imeMode="halfAlpha" operator="equal" allowBlank="1" showInputMessage="1" showErrorMessage="1" sqref="N50:AG50 N72:AG72 N19:AG19 N85:AG85" xr:uid="{00000000-0002-0000-0200-000011000000}">
      <formula1>7</formula1>
    </dataValidation>
    <dataValidation type="date" imeMode="halfAlpha" operator="greaterThanOrEqual" allowBlank="1" showInputMessage="1" showErrorMessage="1" sqref="N46:AG46 N10:AG11" xr:uid="{00000000-0002-0000-0200-000012000000}">
      <formula1>36526</formula1>
    </dataValidation>
    <dataValidation type="textLength" imeMode="off" operator="equal" allowBlank="1" showInputMessage="1" showErrorMessage="1" sqref="N14:AG14" xr:uid="{00000000-0002-0000-0200-000013000000}">
      <formula1>11</formula1>
    </dataValidation>
    <dataValidation type="textLength" imeMode="hiragana" operator="lessThanOrEqual" allowBlank="1" showInputMessage="1" showErrorMessage="1" sqref="N73:AO73 N86:AO86 N51:AO51 N20:AO20" xr:uid="{00000000-0002-0000-0200-000014000000}">
      <formula1>46</formula1>
    </dataValidation>
    <dataValidation type="list" allowBlank="1" showInputMessage="1" showErrorMessage="1" sqref="N32:AG32" xr:uid="{00000000-0002-0000-0200-000015000000}">
      <formula1>INDIRECT($BD$32)</formula1>
    </dataValidation>
    <dataValidation type="textLength" imeMode="fullKatakana" operator="lessThanOrEqual" allowBlank="1" showInputMessage="1" showErrorMessage="1" sqref="N76:AG76" xr:uid="{00000000-0002-0000-0200-000016000000}">
      <formula1>30</formula1>
    </dataValidation>
    <dataValidation type="textLength" imeMode="halfAlpha" allowBlank="1" showInputMessage="1" showErrorMessage="1" sqref="N83:AG83" xr:uid="{00000000-0002-0000-0200-000017000000}">
      <formula1>8</formula1>
      <formula2>10</formula2>
    </dataValidation>
    <dataValidation type="textLength" imeMode="hiragana" operator="lessThanOrEqual" allowBlank="1" showInputMessage="1" showErrorMessage="1" sqref="N89:AG89" xr:uid="{00000000-0002-0000-0200-000018000000}">
      <formula1>35</formula1>
    </dataValidation>
    <dataValidation type="list" allowBlank="1" showInputMessage="1" showErrorMessage="1" sqref="N33:AG33" xr:uid="{00000000-0002-0000-0200-000019000000}">
      <formula1>INDIRECT($BD$33)</formula1>
    </dataValidation>
    <dataValidation type="list" allowBlank="1" showInputMessage="1" showErrorMessage="1" sqref="N37:AG37" xr:uid="{00000000-0002-0000-0200-00001A000000}">
      <formula1>list_Wish</formula1>
    </dataValidation>
    <dataValidation type="list" allowBlank="1" showInputMessage="1" showErrorMessage="1" sqref="N39:AG39" xr:uid="{00000000-0002-0000-0200-00001B000000}">
      <formula1>list_applicationPattern</formula1>
    </dataValidation>
    <dataValidation type="list" allowBlank="1" showInputMessage="1" showErrorMessage="1" sqref="N43:AG43" xr:uid="{00000000-0002-0000-0200-00001C000000}">
      <formula1>list_Presence</formula1>
    </dataValidation>
    <dataValidation type="list" allowBlank="1" showInputMessage="1" showErrorMessage="1" sqref="N45:AG45" xr:uid="{00000000-0002-0000-0200-00001D000000}">
      <formula1>list_FletsApply</formula1>
    </dataValidation>
    <dataValidation type="list" allowBlank="1" showInputMessage="1" showErrorMessage="1" sqref="N66:AG66" xr:uid="{00000000-0002-0000-0200-00001E000000}">
      <formula1>list_maintenanceWindow</formula1>
    </dataValidation>
    <dataValidation type="list" allowBlank="1" showInputMessage="1" showErrorMessage="1" sqref="N69:AG69" xr:uid="{00000000-0002-0000-0200-00001F000000}">
      <formula1>list_paymentOption</formula1>
    </dataValidation>
    <dataValidation type="textLength" imeMode="halfAlpha" operator="equal" allowBlank="1" showInputMessage="1" showErrorMessage="1" sqref="N99:AG99" xr:uid="{00000000-0002-0000-0200-000020000000}">
      <formula1>15</formula1>
    </dataValidation>
    <dataValidation type="textLength" imeMode="halfAlpha" operator="lessThanOrEqual" allowBlank="1" showInputMessage="1" showErrorMessage="1" sqref="N101:AG101" xr:uid="{00000000-0002-0000-0200-000021000000}">
      <formula1>15</formula1>
    </dataValidation>
    <dataValidation type="list" imeMode="halfAlpha" operator="equal" allowBlank="1" showInputMessage="1" showErrorMessage="1" sqref="N98:AG98" xr:uid="{00000000-0002-0000-0200-000022000000}">
      <formula1>list_individuallyChargeType</formula1>
    </dataValidation>
    <dataValidation type="list" imeMode="halfAlpha" operator="equal" allowBlank="1" showInputMessage="1" showErrorMessage="1" sqref="N102:AG102" xr:uid="{00000000-0002-0000-0200-000023000000}">
      <formula1>list_customerDivision</formula1>
    </dataValidation>
    <dataValidation type="textLength" imeMode="halfAlpha" operator="equal" allowBlank="1" showInputMessage="1" showErrorMessage="1" sqref="N103:AG103" xr:uid="{00000000-0002-0000-0200-000024000000}">
      <formula1>14</formula1>
    </dataValidation>
    <dataValidation type="list" allowBlank="1" showInputMessage="1" showErrorMessage="1" sqref="N49:AG49" xr:uid="{00000000-0002-0000-0200-000025000000}">
      <formula1>list_locationAddress</formula1>
    </dataValidation>
    <dataValidation type="list" allowBlank="1" showInputMessage="1" showErrorMessage="1" sqref="N56:AG56" xr:uid="{00000000-0002-0000-0200-000026000000}">
      <formula1>list_locationLiaison</formula1>
    </dataValidation>
    <dataValidation type="list" allowBlank="1" showInputMessage="1" showErrorMessage="1" sqref="N60:AG60" xr:uid="{00000000-0002-0000-0200-000027000000}">
      <formula1>INDIRECT($BD$60)</formula1>
    </dataValidation>
    <dataValidation type="list" allowBlank="1" showInputMessage="1" showErrorMessage="1" sqref="N71:AG71" xr:uid="{00000000-0002-0000-0200-000028000000}">
      <formula1>INDIRECT($BD$71)</formula1>
    </dataValidation>
    <dataValidation type="list" allowBlank="1" showInputMessage="1" showErrorMessage="1" sqref="N84:AG84" xr:uid="{00000000-0002-0000-0200-000029000000}">
      <formula1>INDIRECT($BD$84)</formula1>
    </dataValidation>
    <dataValidation type="date" imeMode="halfAlpha" operator="equal" allowBlank="1" showInputMessage="1" showErrorMessage="1" error="廃止希望年月日は月末の日付をご記入ください" sqref="N42:AG42" xr:uid="{00000000-0002-0000-0200-00002A000000}">
      <formula1>DATE(YEAR($N$42),MONTH($N$42)+1,0)</formula1>
    </dataValidation>
    <dataValidation imeMode="halfAlpha" allowBlank="1" showInputMessage="1" showErrorMessage="1" sqref="N110:AG110" xr:uid="{00000000-0002-0000-0200-00002B000000}"/>
    <dataValidation type="textLength" imeMode="halfAlpha" operator="equal" allowBlank="1" showInputMessage="1" showErrorMessage="1" sqref="N100:AG100" xr:uid="{A90BDC5E-2810-41ED-944A-72F061D89499}">
      <formula1>13</formula1>
    </dataValidation>
  </dataValidations>
  <printOptions horizontalCentered="1"/>
  <pageMargins left="0.19685039370078741" right="0.19685039370078741" top="0.59055118110236227" bottom="0.47244094488188981" header="0.31496062992125984" footer="0.31496062992125984"/>
  <pageSetup paperSize="9" scale="46" fitToHeight="4" orientation="portrait" horizontalDpi="1200" verticalDpi="1200" r:id="rId1"/>
  <headerFooter>
    <oddHeader>&amp;R&amp;F</oddHeader>
    <oddFooter xml:space="preserve">&amp;L&amp;A&amp;C&amp;P / &amp;N </oddFooter>
  </headerFooter>
  <rowBreaks count="3" manualBreakCount="3">
    <brk id="35" max="51" man="1"/>
    <brk id="66" max="51" man="1"/>
    <brk id="92" max="51" man="1"/>
  </rowBreaks>
  <ignoredErrors>
    <ignoredError sqref="BF5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M38"/>
  <sheetViews>
    <sheetView showGridLines="0" zoomScale="90" zoomScaleNormal="90" workbookViewId="0">
      <selection activeCell="N38" sqref="N38:AG38"/>
    </sheetView>
  </sheetViews>
  <sheetFormatPr defaultColWidth="3.5" defaultRowHeight="13.5" outlineLevelCol="1" x14ac:dyDescent="0.4"/>
  <cols>
    <col min="1" max="51" width="3.5" style="1"/>
    <col min="52" max="52" width="3.5" style="1" customWidth="1"/>
    <col min="53" max="53" width="3.5" style="1"/>
    <col min="54" max="54" width="3.5" style="1" hidden="1" customWidth="1" outlineLevel="1"/>
    <col min="55" max="55" width="16.625" style="1" hidden="1" customWidth="1" outlineLevel="1"/>
    <col min="56" max="56" width="15.25" style="1" hidden="1" customWidth="1" outlineLevel="1"/>
    <col min="57" max="60" width="16.75" style="1" hidden="1" customWidth="1" outlineLevel="1"/>
    <col min="61" max="61" width="8.25" style="1" hidden="1" customWidth="1" outlineLevel="1"/>
    <col min="62" max="62" width="17" style="1" hidden="1" customWidth="1" outlineLevel="1"/>
    <col min="63" max="64" width="3.5" style="1" hidden="1" customWidth="1" outlineLevel="1"/>
    <col min="65" max="65" width="3.5" style="1" collapsed="1"/>
    <col min="66" max="16384" width="3.5" style="1"/>
  </cols>
  <sheetData>
    <row r="1" spans="1:62" ht="26.45" customHeight="1" x14ac:dyDescent="0.4">
      <c r="AZ1" s="112" t="str">
        <f>基本情報!$AZ$1</f>
        <v>Ver.1.04B(2021/7/20)</v>
      </c>
      <c r="BC1" s="12"/>
      <c r="BD1" s="12"/>
      <c r="BE1" s="57" t="s">
        <v>818</v>
      </c>
      <c r="BF1" s="57" t="s">
        <v>841</v>
      </c>
      <c r="BG1" s="57" t="s">
        <v>1290</v>
      </c>
      <c r="BH1" s="247"/>
      <c r="BI1" s="248"/>
      <c r="BJ1" s="249"/>
    </row>
    <row r="2" spans="1:62" ht="19.899999999999999" customHeight="1" x14ac:dyDescent="0.4">
      <c r="BC2" s="15"/>
      <c r="BD2" s="15"/>
      <c r="BE2" s="72" t="b">
        <f>基本情報!$BH$7</f>
        <v>0</v>
      </c>
      <c r="BF2" s="72" t="b">
        <f>基本情報!$BD$7</f>
        <v>0</v>
      </c>
      <c r="BG2" s="72" t="b">
        <f>COUNTIF(基本情報!$N$32,"*IPoE ワイド*")&gt;0</f>
        <v>0</v>
      </c>
      <c r="BH2" s="16"/>
    </row>
    <row r="3" spans="1:62" ht="55.15" customHeight="1" x14ac:dyDescent="0.4">
      <c r="A3" s="456" t="str">
        <f>基本情報!$A$5</f>
        <v>第６種オープンコンピュータ通信網サービス　IP1/forVPN/動的IP　契約申込書（新規）</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C3" s="15"/>
      <c r="BD3" s="15"/>
      <c r="BE3" s="15"/>
      <c r="BF3" s="15"/>
      <c r="BG3" s="14"/>
      <c r="BH3" s="16"/>
    </row>
    <row r="4" spans="1:62" ht="15.6" customHeight="1" x14ac:dyDescent="0.4">
      <c r="BC4" s="14"/>
      <c r="BD4" s="14"/>
      <c r="BE4" s="14"/>
      <c r="BF4" s="14"/>
      <c r="BG4" s="14"/>
    </row>
    <row r="5" spans="1:62" ht="28.5" customHeight="1" thickBot="1" x14ac:dyDescent="0.45">
      <c r="A5" s="591" t="s">
        <v>176</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592"/>
      <c r="AO5" s="592"/>
      <c r="AP5" s="592"/>
      <c r="AQ5" s="592"/>
      <c r="AR5" s="592"/>
      <c r="AS5" s="592"/>
      <c r="AT5" s="592"/>
      <c r="AU5" s="592"/>
      <c r="AV5" s="592"/>
      <c r="AW5" s="592"/>
      <c r="AX5" s="592"/>
      <c r="AY5" s="592"/>
      <c r="AZ5" s="593"/>
      <c r="BC5" s="14"/>
      <c r="BD5" s="14"/>
      <c r="BE5" s="14"/>
      <c r="BF5" s="14"/>
      <c r="BG5" s="14"/>
    </row>
    <row r="6" spans="1:62" ht="70.900000000000006" customHeight="1" thickBot="1" x14ac:dyDescent="0.45">
      <c r="A6" s="600" t="s">
        <v>147</v>
      </c>
      <c r="B6" s="601"/>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1"/>
      <c r="AY6" s="601"/>
      <c r="AZ6" s="602"/>
      <c r="BC6" s="13"/>
      <c r="BD6" s="13"/>
      <c r="BE6" s="62" t="s">
        <v>847</v>
      </c>
      <c r="BF6" s="64" t="b">
        <f>IF(基本情報!$N$32="",TRUE,IF(AND($BE$2&lt;&gt;FALSE,$BF$2&lt;&gt;TRUE),TRUE,FALSE))</f>
        <v>1</v>
      </c>
      <c r="BG6" s="17" t="s">
        <v>148</v>
      </c>
    </row>
    <row r="7" spans="1:62" ht="28.5" customHeight="1" x14ac:dyDescent="0.4">
      <c r="A7" s="603" t="s">
        <v>149</v>
      </c>
      <c r="B7" s="604"/>
      <c r="C7" s="604"/>
      <c r="D7" s="604"/>
      <c r="E7" s="604"/>
      <c r="F7" s="604"/>
      <c r="G7" s="604"/>
      <c r="H7" s="604"/>
      <c r="I7" s="604"/>
      <c r="J7" s="604"/>
      <c r="K7" s="604"/>
      <c r="L7" s="604"/>
      <c r="M7" s="605"/>
      <c r="N7" s="603" t="s">
        <v>150</v>
      </c>
      <c r="O7" s="604"/>
      <c r="P7" s="604"/>
      <c r="Q7" s="604"/>
      <c r="R7" s="604"/>
      <c r="S7" s="604"/>
      <c r="T7" s="604"/>
      <c r="U7" s="604"/>
      <c r="V7" s="604"/>
      <c r="W7" s="604"/>
      <c r="X7" s="604"/>
      <c r="Y7" s="604"/>
      <c r="Z7" s="604"/>
      <c r="AA7" s="604"/>
      <c r="AB7" s="604"/>
      <c r="AC7" s="604"/>
      <c r="AD7" s="604"/>
      <c r="AE7" s="604"/>
      <c r="AF7" s="604"/>
      <c r="AG7" s="605"/>
      <c r="AH7" s="603" t="s">
        <v>151</v>
      </c>
      <c r="AI7" s="604"/>
      <c r="AJ7" s="604"/>
      <c r="AK7" s="604"/>
      <c r="AL7" s="604"/>
      <c r="AM7" s="604"/>
      <c r="AN7" s="604"/>
      <c r="AO7" s="604"/>
      <c r="AP7" s="605"/>
      <c r="AQ7" s="606" t="s">
        <v>152</v>
      </c>
      <c r="AR7" s="607"/>
      <c r="AS7" s="607"/>
      <c r="AT7" s="607"/>
      <c r="AU7" s="607"/>
      <c r="AV7" s="607"/>
      <c r="AW7" s="607"/>
      <c r="AX7" s="607"/>
      <c r="AY7" s="607"/>
      <c r="AZ7" s="608"/>
    </row>
    <row r="8" spans="1:62" ht="92.45" customHeight="1" x14ac:dyDescent="0.4">
      <c r="A8" s="561" t="s">
        <v>177</v>
      </c>
      <c r="B8" s="562"/>
      <c r="C8" s="562"/>
      <c r="D8" s="562"/>
      <c r="E8" s="562"/>
      <c r="F8" s="562"/>
      <c r="G8" s="562"/>
      <c r="H8" s="562"/>
      <c r="I8" s="562"/>
      <c r="J8" s="562"/>
      <c r="K8" s="562"/>
      <c r="L8" s="562"/>
      <c r="M8" s="563"/>
      <c r="N8" s="609"/>
      <c r="O8" s="610"/>
      <c r="P8" s="610"/>
      <c r="Q8" s="610"/>
      <c r="R8" s="610"/>
      <c r="S8" s="610"/>
      <c r="T8" s="610"/>
      <c r="U8" s="610"/>
      <c r="V8" s="610"/>
      <c r="W8" s="610"/>
      <c r="X8" s="610"/>
      <c r="Y8" s="610"/>
      <c r="Z8" s="610"/>
      <c r="AA8" s="610"/>
      <c r="AB8" s="610"/>
      <c r="AC8" s="610"/>
      <c r="AD8" s="610"/>
      <c r="AE8" s="610"/>
      <c r="AF8" s="610"/>
      <c r="AG8" s="611"/>
      <c r="AH8" s="567" t="s">
        <v>178</v>
      </c>
      <c r="AI8" s="576"/>
      <c r="AJ8" s="576"/>
      <c r="AK8" s="576"/>
      <c r="AL8" s="576"/>
      <c r="AM8" s="576"/>
      <c r="AN8" s="576"/>
      <c r="AO8" s="576"/>
      <c r="AP8" s="577"/>
      <c r="AQ8" s="612"/>
      <c r="AR8" s="613"/>
      <c r="AS8" s="613"/>
      <c r="AT8" s="613"/>
      <c r="AU8" s="613"/>
      <c r="AV8" s="613"/>
      <c r="AW8" s="613"/>
      <c r="AX8" s="613"/>
      <c r="AY8" s="613"/>
      <c r="AZ8" s="614"/>
    </row>
    <row r="9" spans="1:62" ht="40.15" customHeight="1" x14ac:dyDescent="0.4">
      <c r="A9" s="561" t="s">
        <v>153</v>
      </c>
      <c r="B9" s="562"/>
      <c r="C9" s="562"/>
      <c r="D9" s="562"/>
      <c r="E9" s="562"/>
      <c r="F9" s="562"/>
      <c r="G9" s="562"/>
      <c r="H9" s="562"/>
      <c r="I9" s="562"/>
      <c r="J9" s="562"/>
      <c r="K9" s="562"/>
      <c r="L9" s="562"/>
      <c r="M9" s="563"/>
      <c r="N9" s="609"/>
      <c r="O9" s="610"/>
      <c r="P9" s="610"/>
      <c r="Q9" s="610"/>
      <c r="R9" s="610"/>
      <c r="S9" s="610"/>
      <c r="T9" s="610"/>
      <c r="U9" s="610"/>
      <c r="V9" s="610"/>
      <c r="W9" s="610"/>
      <c r="X9" s="610"/>
      <c r="Y9" s="610"/>
      <c r="Z9" s="610"/>
      <c r="AA9" s="610"/>
      <c r="AB9" s="610"/>
      <c r="AC9" s="610"/>
      <c r="AD9" s="610"/>
      <c r="AE9" s="610"/>
      <c r="AF9" s="610"/>
      <c r="AG9" s="611"/>
      <c r="AH9" s="567" t="s">
        <v>154</v>
      </c>
      <c r="AI9" s="576"/>
      <c r="AJ9" s="576"/>
      <c r="AK9" s="576"/>
      <c r="AL9" s="576"/>
      <c r="AM9" s="576"/>
      <c r="AN9" s="576"/>
      <c r="AO9" s="576"/>
      <c r="AP9" s="577"/>
      <c r="AQ9" s="612"/>
      <c r="AR9" s="613"/>
      <c r="AS9" s="613"/>
      <c r="AT9" s="613"/>
      <c r="AU9" s="613"/>
      <c r="AV9" s="613"/>
      <c r="AW9" s="613"/>
      <c r="AX9" s="613"/>
      <c r="AY9" s="613"/>
      <c r="AZ9" s="614"/>
    </row>
    <row r="10" spans="1:62" ht="40.15" customHeight="1" x14ac:dyDescent="0.4">
      <c r="A10" s="561" t="s">
        <v>155</v>
      </c>
      <c r="B10" s="562"/>
      <c r="C10" s="562"/>
      <c r="D10" s="562"/>
      <c r="E10" s="562"/>
      <c r="F10" s="562"/>
      <c r="G10" s="562"/>
      <c r="H10" s="562"/>
      <c r="I10" s="562"/>
      <c r="J10" s="562"/>
      <c r="K10" s="562"/>
      <c r="L10" s="562"/>
      <c r="M10" s="563"/>
      <c r="N10" s="564"/>
      <c r="O10" s="565"/>
      <c r="P10" s="565"/>
      <c r="Q10" s="565"/>
      <c r="R10" s="565"/>
      <c r="S10" s="565"/>
      <c r="T10" s="565"/>
      <c r="U10" s="565"/>
      <c r="V10" s="565"/>
      <c r="W10" s="565"/>
      <c r="X10" s="565"/>
      <c r="Y10" s="565"/>
      <c r="Z10" s="565"/>
      <c r="AA10" s="565"/>
      <c r="AB10" s="565"/>
      <c r="AC10" s="565"/>
      <c r="AD10" s="565"/>
      <c r="AE10" s="565"/>
      <c r="AF10" s="565"/>
      <c r="AG10" s="566"/>
      <c r="AH10" s="567" t="s">
        <v>156</v>
      </c>
      <c r="AI10" s="576"/>
      <c r="AJ10" s="576"/>
      <c r="AK10" s="576"/>
      <c r="AL10" s="576"/>
      <c r="AM10" s="576"/>
      <c r="AN10" s="576"/>
      <c r="AO10" s="576"/>
      <c r="AP10" s="577"/>
      <c r="AQ10" s="612"/>
      <c r="AR10" s="613"/>
      <c r="AS10" s="613"/>
      <c r="AT10" s="613"/>
      <c r="AU10" s="613"/>
      <c r="AV10" s="613"/>
      <c r="AW10" s="613"/>
      <c r="AX10" s="613"/>
      <c r="AY10" s="613"/>
      <c r="AZ10" s="614"/>
    </row>
    <row r="11" spans="1:62" ht="40.15" customHeight="1" x14ac:dyDescent="0.4">
      <c r="A11" s="561" t="s">
        <v>157</v>
      </c>
      <c r="B11" s="562"/>
      <c r="C11" s="562"/>
      <c r="D11" s="562"/>
      <c r="E11" s="562"/>
      <c r="F11" s="562"/>
      <c r="G11" s="562"/>
      <c r="H11" s="562"/>
      <c r="I11" s="562"/>
      <c r="J11" s="562"/>
      <c r="K11" s="562"/>
      <c r="L11" s="562"/>
      <c r="M11" s="563"/>
      <c r="N11" s="564"/>
      <c r="O11" s="565"/>
      <c r="P11" s="565"/>
      <c r="Q11" s="565"/>
      <c r="R11" s="565"/>
      <c r="S11" s="565"/>
      <c r="T11" s="565"/>
      <c r="U11" s="565"/>
      <c r="V11" s="565"/>
      <c r="W11" s="565"/>
      <c r="X11" s="565"/>
      <c r="Y11" s="565"/>
      <c r="Z11" s="565"/>
      <c r="AA11" s="565"/>
      <c r="AB11" s="565"/>
      <c r="AC11" s="565"/>
      <c r="AD11" s="565"/>
      <c r="AE11" s="565"/>
      <c r="AF11" s="565"/>
      <c r="AG11" s="566"/>
      <c r="AH11" s="567" t="s">
        <v>158</v>
      </c>
      <c r="AI11" s="576"/>
      <c r="AJ11" s="576"/>
      <c r="AK11" s="576"/>
      <c r="AL11" s="576"/>
      <c r="AM11" s="576"/>
      <c r="AN11" s="576"/>
      <c r="AO11" s="576"/>
      <c r="AP11" s="577"/>
      <c r="AQ11" s="612"/>
      <c r="AR11" s="613"/>
      <c r="AS11" s="613"/>
      <c r="AT11" s="613"/>
      <c r="AU11" s="613"/>
      <c r="AV11" s="613"/>
      <c r="AW11" s="613"/>
      <c r="AX11" s="613"/>
      <c r="AY11" s="613"/>
      <c r="AZ11" s="614"/>
    </row>
    <row r="12" spans="1:62" ht="40.15" customHeight="1" x14ac:dyDescent="0.4">
      <c r="A12" s="561" t="s">
        <v>159</v>
      </c>
      <c r="B12" s="562"/>
      <c r="C12" s="562"/>
      <c r="D12" s="562"/>
      <c r="E12" s="562"/>
      <c r="F12" s="562"/>
      <c r="G12" s="562"/>
      <c r="H12" s="562"/>
      <c r="I12" s="562"/>
      <c r="J12" s="562"/>
      <c r="K12" s="562"/>
      <c r="L12" s="562"/>
      <c r="M12" s="563"/>
      <c r="N12" s="597"/>
      <c r="O12" s="598"/>
      <c r="P12" s="598"/>
      <c r="Q12" s="598"/>
      <c r="R12" s="598"/>
      <c r="S12" s="598"/>
      <c r="T12" s="598"/>
      <c r="U12" s="598"/>
      <c r="V12" s="598"/>
      <c r="W12" s="598"/>
      <c r="X12" s="598"/>
      <c r="Y12" s="598"/>
      <c r="Z12" s="598"/>
      <c r="AA12" s="598"/>
      <c r="AB12" s="598"/>
      <c r="AC12" s="598"/>
      <c r="AD12" s="598"/>
      <c r="AE12" s="598"/>
      <c r="AF12" s="598"/>
      <c r="AG12" s="599"/>
      <c r="AH12" s="567" t="s">
        <v>160</v>
      </c>
      <c r="AI12" s="576"/>
      <c r="AJ12" s="576"/>
      <c r="AK12" s="576"/>
      <c r="AL12" s="576"/>
      <c r="AM12" s="576"/>
      <c r="AN12" s="576"/>
      <c r="AO12" s="576"/>
      <c r="AP12" s="577"/>
      <c r="AQ12" s="612"/>
      <c r="AR12" s="613"/>
      <c r="AS12" s="613"/>
      <c r="AT12" s="613"/>
      <c r="AU12" s="613"/>
      <c r="AV12" s="613"/>
      <c r="AW12" s="613"/>
      <c r="AX12" s="613"/>
      <c r="AY12" s="613"/>
      <c r="AZ12" s="614"/>
    </row>
    <row r="13" spans="1:62" ht="40.15" customHeight="1" x14ac:dyDescent="0.4">
      <c r="A13" s="561" t="s">
        <v>161</v>
      </c>
      <c r="B13" s="562"/>
      <c r="C13" s="562"/>
      <c r="D13" s="562"/>
      <c r="E13" s="562"/>
      <c r="F13" s="562"/>
      <c r="G13" s="562"/>
      <c r="H13" s="562"/>
      <c r="I13" s="562"/>
      <c r="J13" s="562"/>
      <c r="K13" s="562"/>
      <c r="L13" s="562"/>
      <c r="M13" s="563"/>
      <c r="N13" s="597"/>
      <c r="O13" s="598"/>
      <c r="P13" s="598"/>
      <c r="Q13" s="598"/>
      <c r="R13" s="598"/>
      <c r="S13" s="598"/>
      <c r="T13" s="598"/>
      <c r="U13" s="598"/>
      <c r="V13" s="598"/>
      <c r="W13" s="598"/>
      <c r="X13" s="598"/>
      <c r="Y13" s="598"/>
      <c r="Z13" s="598"/>
      <c r="AA13" s="598"/>
      <c r="AB13" s="598"/>
      <c r="AC13" s="598"/>
      <c r="AD13" s="598"/>
      <c r="AE13" s="598"/>
      <c r="AF13" s="598"/>
      <c r="AG13" s="599"/>
      <c r="AH13" s="567" t="s">
        <v>160</v>
      </c>
      <c r="AI13" s="576"/>
      <c r="AJ13" s="576"/>
      <c r="AK13" s="576"/>
      <c r="AL13" s="576"/>
      <c r="AM13" s="576"/>
      <c r="AN13" s="576"/>
      <c r="AO13" s="576"/>
      <c r="AP13" s="577"/>
      <c r="AQ13" s="612"/>
      <c r="AR13" s="613"/>
      <c r="AS13" s="613"/>
      <c r="AT13" s="613"/>
      <c r="AU13" s="613"/>
      <c r="AV13" s="613"/>
      <c r="AW13" s="613"/>
      <c r="AX13" s="613"/>
      <c r="AY13" s="613"/>
      <c r="AZ13" s="614"/>
    </row>
    <row r="14" spans="1:62" ht="40.15" customHeight="1" x14ac:dyDescent="0.4">
      <c r="A14" s="561" t="s">
        <v>162</v>
      </c>
      <c r="B14" s="562"/>
      <c r="C14" s="562"/>
      <c r="D14" s="562"/>
      <c r="E14" s="562"/>
      <c r="F14" s="562"/>
      <c r="G14" s="562"/>
      <c r="H14" s="562"/>
      <c r="I14" s="562"/>
      <c r="J14" s="562"/>
      <c r="K14" s="562"/>
      <c r="L14" s="562"/>
      <c r="M14" s="563"/>
      <c r="N14" s="597"/>
      <c r="O14" s="598"/>
      <c r="P14" s="598"/>
      <c r="Q14" s="598"/>
      <c r="R14" s="598"/>
      <c r="S14" s="598"/>
      <c r="T14" s="598"/>
      <c r="U14" s="598"/>
      <c r="V14" s="598"/>
      <c r="W14" s="598"/>
      <c r="X14" s="598"/>
      <c r="Y14" s="598"/>
      <c r="Z14" s="598"/>
      <c r="AA14" s="598"/>
      <c r="AB14" s="598"/>
      <c r="AC14" s="598"/>
      <c r="AD14" s="598"/>
      <c r="AE14" s="598"/>
      <c r="AF14" s="598"/>
      <c r="AG14" s="599"/>
      <c r="AH14" s="567" t="s">
        <v>76</v>
      </c>
      <c r="AI14" s="576"/>
      <c r="AJ14" s="576"/>
      <c r="AK14" s="576"/>
      <c r="AL14" s="576"/>
      <c r="AM14" s="576"/>
      <c r="AN14" s="576"/>
      <c r="AO14" s="576"/>
      <c r="AP14" s="577"/>
      <c r="AQ14" s="612"/>
      <c r="AR14" s="613"/>
      <c r="AS14" s="613"/>
      <c r="AT14" s="613"/>
      <c r="AU14" s="613"/>
      <c r="AV14" s="613"/>
      <c r="AW14" s="613"/>
      <c r="AX14" s="613"/>
      <c r="AY14" s="613"/>
      <c r="AZ14" s="614"/>
    </row>
    <row r="15" spans="1:62" ht="40.15" customHeight="1" x14ac:dyDescent="0.4">
      <c r="A15" s="561" t="s">
        <v>163</v>
      </c>
      <c r="B15" s="562"/>
      <c r="C15" s="562"/>
      <c r="D15" s="562"/>
      <c r="E15" s="562"/>
      <c r="F15" s="562"/>
      <c r="G15" s="562"/>
      <c r="H15" s="562"/>
      <c r="I15" s="562"/>
      <c r="J15" s="562"/>
      <c r="K15" s="562"/>
      <c r="L15" s="562"/>
      <c r="M15" s="563"/>
      <c r="N15" s="597"/>
      <c r="O15" s="598"/>
      <c r="P15" s="598"/>
      <c r="Q15" s="598"/>
      <c r="R15" s="598"/>
      <c r="S15" s="598"/>
      <c r="T15" s="598"/>
      <c r="U15" s="598"/>
      <c r="V15" s="598"/>
      <c r="W15" s="598"/>
      <c r="X15" s="598"/>
      <c r="Y15" s="598"/>
      <c r="Z15" s="598"/>
      <c r="AA15" s="598"/>
      <c r="AB15" s="598"/>
      <c r="AC15" s="598"/>
      <c r="AD15" s="598"/>
      <c r="AE15" s="598"/>
      <c r="AF15" s="598"/>
      <c r="AG15" s="599"/>
      <c r="AH15" s="567" t="s">
        <v>76</v>
      </c>
      <c r="AI15" s="576"/>
      <c r="AJ15" s="576"/>
      <c r="AK15" s="576"/>
      <c r="AL15" s="576"/>
      <c r="AM15" s="576"/>
      <c r="AN15" s="576"/>
      <c r="AO15" s="576"/>
      <c r="AP15" s="577"/>
      <c r="AQ15" s="612"/>
      <c r="AR15" s="613"/>
      <c r="AS15" s="613"/>
      <c r="AT15" s="613"/>
      <c r="AU15" s="613"/>
      <c r="AV15" s="613"/>
      <c r="AW15" s="613"/>
      <c r="AX15" s="613"/>
      <c r="AY15" s="613"/>
      <c r="AZ15" s="614"/>
    </row>
    <row r="16" spans="1:62" ht="84" customHeight="1" x14ac:dyDescent="0.4">
      <c r="A16" s="615" t="s">
        <v>1323</v>
      </c>
      <c r="B16" s="616"/>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6"/>
      <c r="AZ16" s="617"/>
    </row>
    <row r="17" spans="1:65" ht="40.15" customHeight="1" x14ac:dyDescent="0.4">
      <c r="A17" s="561" t="s">
        <v>1047</v>
      </c>
      <c r="B17" s="562"/>
      <c r="C17" s="562"/>
      <c r="D17" s="562"/>
      <c r="E17" s="562"/>
      <c r="F17" s="562"/>
      <c r="G17" s="562"/>
      <c r="H17" s="562"/>
      <c r="I17" s="562"/>
      <c r="J17" s="562"/>
      <c r="K17" s="562"/>
      <c r="L17" s="562"/>
      <c r="M17" s="563"/>
      <c r="N17" s="618"/>
      <c r="O17" s="619"/>
      <c r="P17" s="619"/>
      <c r="Q17" s="619"/>
      <c r="R17" s="619"/>
      <c r="S17" s="619"/>
      <c r="T17" s="619"/>
      <c r="U17" s="619"/>
      <c r="V17" s="619"/>
      <c r="W17" s="619"/>
      <c r="X17" s="619"/>
      <c r="Y17" s="619"/>
      <c r="Z17" s="619"/>
      <c r="AA17" s="619"/>
      <c r="AB17" s="619"/>
      <c r="AC17" s="619"/>
      <c r="AD17" s="619"/>
      <c r="AE17" s="619"/>
      <c r="AF17" s="619"/>
      <c r="AG17" s="620"/>
      <c r="AH17" s="621" t="s">
        <v>164</v>
      </c>
      <c r="AI17" s="622"/>
      <c r="AJ17" s="622"/>
      <c r="AK17" s="622"/>
      <c r="AL17" s="622"/>
      <c r="AM17" s="622"/>
      <c r="AN17" s="622"/>
      <c r="AO17" s="622"/>
      <c r="AP17" s="622"/>
      <c r="AQ17" s="622"/>
      <c r="AR17" s="622"/>
      <c r="AS17" s="622"/>
      <c r="AT17" s="622"/>
      <c r="AU17" s="622"/>
      <c r="AV17" s="622"/>
      <c r="AW17" s="622"/>
      <c r="AX17" s="622"/>
      <c r="AY17" s="622"/>
      <c r="AZ17" s="623"/>
    </row>
    <row r="18" spans="1:65" ht="6.6" customHeight="1" x14ac:dyDescent="0.15">
      <c r="A18" s="18"/>
      <c r="B18" s="18"/>
      <c r="C18" s="18"/>
      <c r="D18" s="18"/>
      <c r="E18" s="18"/>
      <c r="F18" s="18"/>
      <c r="G18" s="18" t="s">
        <v>165</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row>
    <row r="19" spans="1:65" ht="28.5" customHeight="1" thickBot="1" x14ac:dyDescent="0.45">
      <c r="A19" s="591" t="s">
        <v>166</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3"/>
    </row>
    <row r="20" spans="1:65" ht="167.45" customHeight="1" thickBot="1" x14ac:dyDescent="0.2">
      <c r="A20" s="635" t="s">
        <v>1255</v>
      </c>
      <c r="B20" s="616"/>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17"/>
      <c r="BE20" s="62" t="s">
        <v>846</v>
      </c>
      <c r="BF20" s="64" t="b">
        <f>IF(基本情報!$N$32="",TRUE,IF($BE$2=TRUE,TRUE,FALSE))</f>
        <v>1</v>
      </c>
      <c r="BG20" s="250"/>
      <c r="BH20" s="18"/>
      <c r="BI20" s="18"/>
      <c r="BJ20" s="18"/>
      <c r="BK20" s="18"/>
    </row>
    <row r="21" spans="1:65" ht="40.15" customHeight="1" thickBot="1" x14ac:dyDescent="0.2">
      <c r="A21" s="561" t="s">
        <v>179</v>
      </c>
      <c r="B21" s="562"/>
      <c r="C21" s="562"/>
      <c r="D21" s="562"/>
      <c r="E21" s="562"/>
      <c r="F21" s="562"/>
      <c r="G21" s="562"/>
      <c r="H21" s="562"/>
      <c r="I21" s="562"/>
      <c r="J21" s="562"/>
      <c r="K21" s="562"/>
      <c r="L21" s="562"/>
      <c r="M21" s="563"/>
      <c r="N21" s="564"/>
      <c r="O21" s="565"/>
      <c r="P21" s="565"/>
      <c r="Q21" s="565"/>
      <c r="R21" s="565"/>
      <c r="S21" s="565"/>
      <c r="T21" s="565"/>
      <c r="U21" s="565"/>
      <c r="V21" s="565"/>
      <c r="W21" s="565"/>
      <c r="X21" s="565"/>
      <c r="Y21" s="565"/>
      <c r="Z21" s="565"/>
      <c r="AA21" s="565"/>
      <c r="AB21" s="565"/>
      <c r="AC21" s="565"/>
      <c r="AD21" s="565"/>
      <c r="AE21" s="565"/>
      <c r="AF21" s="565"/>
      <c r="AG21" s="566"/>
      <c r="AH21" s="367" t="s">
        <v>30</v>
      </c>
      <c r="AI21" s="368"/>
      <c r="AJ21" s="368"/>
      <c r="AK21" s="368"/>
      <c r="AL21" s="368"/>
      <c r="AM21" s="368"/>
      <c r="AN21" s="368"/>
      <c r="AO21" s="368"/>
      <c r="AP21" s="368"/>
      <c r="AQ21" s="368"/>
      <c r="AR21" s="368"/>
      <c r="AS21" s="368"/>
      <c r="AT21" s="368"/>
      <c r="AU21" s="368"/>
      <c r="AV21" s="368"/>
      <c r="AW21" s="368"/>
      <c r="AX21" s="368"/>
      <c r="AY21" s="368"/>
      <c r="AZ21" s="369"/>
      <c r="BC21" s="65" t="s">
        <v>842</v>
      </c>
      <c r="BD21" s="67" t="str">
        <f>IF(__\osApptypeIpTypeCd="動的IP(ex)","list_TerminalUsageForm_2","list_TerminalUsageForm_1")</f>
        <v>list_TerminalUsageForm_1</v>
      </c>
      <c r="BE21" s="63" t="s">
        <v>845</v>
      </c>
      <c r="BF21" s="64" t="b">
        <f>OR(IPoE申込情報!$N$21="レンタル端末利用",IPoE申込情報!$N$21="")</f>
        <v>1</v>
      </c>
      <c r="BG21" s="250"/>
      <c r="BH21" s="74"/>
      <c r="BI21" s="74"/>
      <c r="BJ21" s="74"/>
      <c r="BK21" s="74"/>
      <c r="BL21" s="75"/>
      <c r="BM21" s="75"/>
    </row>
    <row r="22" spans="1:65" ht="76.150000000000006" customHeight="1" thickBot="1" x14ac:dyDescent="0.2">
      <c r="A22" s="561" t="s">
        <v>180</v>
      </c>
      <c r="B22" s="562"/>
      <c r="C22" s="562"/>
      <c r="D22" s="562"/>
      <c r="E22" s="562"/>
      <c r="F22" s="562"/>
      <c r="G22" s="562"/>
      <c r="H22" s="562"/>
      <c r="I22" s="562"/>
      <c r="J22" s="562"/>
      <c r="K22" s="562"/>
      <c r="L22" s="562"/>
      <c r="M22" s="563"/>
      <c r="N22" s="564"/>
      <c r="O22" s="565"/>
      <c r="P22" s="565"/>
      <c r="Q22" s="565"/>
      <c r="R22" s="565"/>
      <c r="S22" s="565"/>
      <c r="T22" s="565"/>
      <c r="U22" s="565"/>
      <c r="V22" s="565"/>
      <c r="W22" s="565"/>
      <c r="X22" s="565"/>
      <c r="Y22" s="565"/>
      <c r="Z22" s="565"/>
      <c r="AA22" s="565"/>
      <c r="AB22" s="565"/>
      <c r="AC22" s="565"/>
      <c r="AD22" s="565"/>
      <c r="AE22" s="565"/>
      <c r="AF22" s="565"/>
      <c r="AG22" s="566"/>
      <c r="AH22" s="567" t="s">
        <v>167</v>
      </c>
      <c r="AI22" s="368"/>
      <c r="AJ22" s="368"/>
      <c r="AK22" s="368"/>
      <c r="AL22" s="368"/>
      <c r="AM22" s="368"/>
      <c r="AN22" s="368"/>
      <c r="AO22" s="368"/>
      <c r="AP22" s="368"/>
      <c r="AQ22" s="368"/>
      <c r="AR22" s="368"/>
      <c r="AS22" s="368"/>
      <c r="AT22" s="368"/>
      <c r="AU22" s="368"/>
      <c r="AV22" s="368"/>
      <c r="AW22" s="368"/>
      <c r="AX22" s="368"/>
      <c r="AY22" s="368"/>
      <c r="AZ22" s="369"/>
      <c r="BC22" s="65" t="s">
        <v>855</v>
      </c>
      <c r="BD22" s="68" t="str">
        <f>IF(__\osApptypeIpTypeCd="forVPN/動的IP","list_TerminalType_d","list_TerminalType")</f>
        <v>list_TerminalType</v>
      </c>
      <c r="BE22" s="71"/>
      <c r="BF22" s="70"/>
      <c r="BG22" s="246"/>
      <c r="BH22" s="76"/>
      <c r="BI22" s="77"/>
      <c r="BJ22" s="78"/>
      <c r="BK22" s="74"/>
      <c r="BL22" s="75"/>
      <c r="BM22" s="75"/>
    </row>
    <row r="23" spans="1:65" ht="69.599999999999994" customHeight="1" thickBot="1" x14ac:dyDescent="0.2">
      <c r="A23" s="561" t="s">
        <v>181</v>
      </c>
      <c r="B23" s="562"/>
      <c r="C23" s="562"/>
      <c r="D23" s="562"/>
      <c r="E23" s="562"/>
      <c r="F23" s="562"/>
      <c r="G23" s="562"/>
      <c r="H23" s="562"/>
      <c r="I23" s="562"/>
      <c r="J23" s="562"/>
      <c r="K23" s="562"/>
      <c r="L23" s="562"/>
      <c r="M23" s="563"/>
      <c r="N23" s="564"/>
      <c r="O23" s="565"/>
      <c r="P23" s="565"/>
      <c r="Q23" s="565"/>
      <c r="R23" s="565"/>
      <c r="S23" s="565"/>
      <c r="T23" s="565"/>
      <c r="U23" s="565"/>
      <c r="V23" s="565"/>
      <c r="W23" s="565"/>
      <c r="X23" s="565"/>
      <c r="Y23" s="565"/>
      <c r="Z23" s="565"/>
      <c r="AA23" s="565"/>
      <c r="AB23" s="565"/>
      <c r="AC23" s="565"/>
      <c r="AD23" s="565"/>
      <c r="AE23" s="565"/>
      <c r="AF23" s="565"/>
      <c r="AG23" s="566"/>
      <c r="AH23" s="567" t="s">
        <v>1006</v>
      </c>
      <c r="AI23" s="368"/>
      <c r="AJ23" s="368"/>
      <c r="AK23" s="368"/>
      <c r="AL23" s="368"/>
      <c r="AM23" s="368"/>
      <c r="AN23" s="368"/>
      <c r="AO23" s="368"/>
      <c r="AP23" s="368"/>
      <c r="AQ23" s="368"/>
      <c r="AR23" s="368"/>
      <c r="AS23" s="368"/>
      <c r="AT23" s="368"/>
      <c r="AU23" s="368"/>
      <c r="AV23" s="368"/>
      <c r="AW23" s="368"/>
      <c r="AX23" s="368"/>
      <c r="AY23" s="368"/>
      <c r="AZ23" s="369"/>
      <c r="BC23" s="65" t="s">
        <v>843</v>
      </c>
      <c r="BD23" s="68" t="str">
        <f>IF(IPoE申込情報!$N$22="IPoE対応ルータ01","list_maintenanceType_A",IF(IPoE申込情報!$N$22="IPoE対応ルータ02","list_maintenanceType_R","null"))</f>
        <v>null</v>
      </c>
      <c r="BG23" s="246"/>
      <c r="BH23" s="74"/>
      <c r="BI23" s="74"/>
      <c r="BJ23" s="74"/>
      <c r="BK23" s="74"/>
      <c r="BL23" s="75"/>
      <c r="BM23" s="75"/>
    </row>
    <row r="24" spans="1:65" ht="40.15" customHeight="1" thickBot="1" x14ac:dyDescent="0.2">
      <c r="A24" s="561" t="s">
        <v>182</v>
      </c>
      <c r="B24" s="562"/>
      <c r="C24" s="562"/>
      <c r="D24" s="562"/>
      <c r="E24" s="562"/>
      <c r="F24" s="562"/>
      <c r="G24" s="562"/>
      <c r="H24" s="562"/>
      <c r="I24" s="562"/>
      <c r="J24" s="562"/>
      <c r="K24" s="562"/>
      <c r="L24" s="562"/>
      <c r="M24" s="563"/>
      <c r="N24" s="564"/>
      <c r="O24" s="565"/>
      <c r="P24" s="565"/>
      <c r="Q24" s="565"/>
      <c r="R24" s="565"/>
      <c r="S24" s="565"/>
      <c r="T24" s="565"/>
      <c r="U24" s="565"/>
      <c r="V24" s="565"/>
      <c r="W24" s="565"/>
      <c r="X24" s="565"/>
      <c r="Y24" s="565"/>
      <c r="Z24" s="565"/>
      <c r="AA24" s="565"/>
      <c r="AB24" s="565"/>
      <c r="AC24" s="565"/>
      <c r="AD24" s="565"/>
      <c r="AE24" s="565"/>
      <c r="AF24" s="565"/>
      <c r="AG24" s="566"/>
      <c r="AH24" s="367" t="s">
        <v>168</v>
      </c>
      <c r="AI24" s="368"/>
      <c r="AJ24" s="368"/>
      <c r="AK24" s="368"/>
      <c r="AL24" s="368"/>
      <c r="AM24" s="368"/>
      <c r="AN24" s="368"/>
      <c r="AO24" s="368"/>
      <c r="AP24" s="368"/>
      <c r="AQ24" s="368"/>
      <c r="AR24" s="368"/>
      <c r="AS24" s="368"/>
      <c r="AT24" s="368"/>
      <c r="AU24" s="368"/>
      <c r="AV24" s="368"/>
      <c r="AW24" s="368"/>
      <c r="AX24" s="368"/>
      <c r="AY24" s="368"/>
      <c r="AZ24" s="369"/>
      <c r="BE24" s="63" t="s">
        <v>844</v>
      </c>
      <c r="BF24" s="64" t="b">
        <f>OR(IPoE申込情報!$N$22="",IPoE申込情報!$N$22="IPoE対応ルータ02")</f>
        <v>1</v>
      </c>
      <c r="BG24" s="251"/>
      <c r="BH24" s="18"/>
      <c r="BI24" s="18"/>
      <c r="BJ24" s="18"/>
      <c r="BK24" s="18"/>
    </row>
    <row r="25" spans="1:65" ht="59.45" customHeight="1" thickBot="1" x14ac:dyDescent="0.2">
      <c r="A25" s="561" t="s">
        <v>183</v>
      </c>
      <c r="B25" s="562"/>
      <c r="C25" s="562"/>
      <c r="D25" s="562"/>
      <c r="E25" s="562"/>
      <c r="F25" s="562"/>
      <c r="G25" s="562"/>
      <c r="H25" s="562"/>
      <c r="I25" s="562"/>
      <c r="J25" s="562"/>
      <c r="K25" s="562"/>
      <c r="L25" s="562"/>
      <c r="M25" s="563"/>
      <c r="N25" s="564"/>
      <c r="O25" s="565"/>
      <c r="P25" s="565"/>
      <c r="Q25" s="565"/>
      <c r="R25" s="565"/>
      <c r="S25" s="565"/>
      <c r="T25" s="565"/>
      <c r="U25" s="565"/>
      <c r="V25" s="565"/>
      <c r="W25" s="565"/>
      <c r="X25" s="565"/>
      <c r="Y25" s="565"/>
      <c r="Z25" s="565"/>
      <c r="AA25" s="565"/>
      <c r="AB25" s="565"/>
      <c r="AC25" s="565"/>
      <c r="AD25" s="565"/>
      <c r="AE25" s="565"/>
      <c r="AF25" s="565"/>
      <c r="AG25" s="566"/>
      <c r="AH25" s="567" t="s">
        <v>1008</v>
      </c>
      <c r="AI25" s="368"/>
      <c r="AJ25" s="368"/>
      <c r="AK25" s="368"/>
      <c r="AL25" s="368"/>
      <c r="AM25" s="368"/>
      <c r="AN25" s="368"/>
      <c r="AO25" s="368"/>
      <c r="AP25" s="368"/>
      <c r="AQ25" s="368"/>
      <c r="AR25" s="368"/>
      <c r="AS25" s="368"/>
      <c r="AT25" s="368"/>
      <c r="AU25" s="368"/>
      <c r="AV25" s="368"/>
      <c r="AW25" s="368"/>
      <c r="AX25" s="368"/>
      <c r="AY25" s="368"/>
      <c r="AZ25" s="369"/>
      <c r="BC25" s="65" t="s">
        <v>850</v>
      </c>
      <c r="BD25" s="69" t="str">
        <f>IF(IPoE申込情報!$N$22="IPoE対応ルータ01","list_Construction1",IF(IPoE申込情報!$N$22="IPoE対応ルータ02","list_Construction2","null"))</f>
        <v>null</v>
      </c>
      <c r="BG25" s="246"/>
      <c r="BH25" s="18"/>
      <c r="BI25" s="18"/>
      <c r="BJ25" s="18"/>
      <c r="BK25" s="18"/>
    </row>
    <row r="26" spans="1:65" ht="40.15" customHeight="1" thickBot="1" x14ac:dyDescent="0.2">
      <c r="A26" s="561" t="s">
        <v>184</v>
      </c>
      <c r="B26" s="562"/>
      <c r="C26" s="562"/>
      <c r="D26" s="562"/>
      <c r="E26" s="562"/>
      <c r="F26" s="562"/>
      <c r="G26" s="562"/>
      <c r="H26" s="562"/>
      <c r="I26" s="562"/>
      <c r="J26" s="562"/>
      <c r="K26" s="562"/>
      <c r="L26" s="562"/>
      <c r="M26" s="563"/>
      <c r="N26" s="624"/>
      <c r="O26" s="625"/>
      <c r="P26" s="625"/>
      <c r="Q26" s="625"/>
      <c r="R26" s="625"/>
      <c r="S26" s="625"/>
      <c r="T26" s="625"/>
      <c r="U26" s="625"/>
      <c r="V26" s="625"/>
      <c r="W26" s="625"/>
      <c r="X26" s="625"/>
      <c r="Y26" s="625"/>
      <c r="Z26" s="625"/>
      <c r="AA26" s="625"/>
      <c r="AB26" s="625"/>
      <c r="AC26" s="625"/>
      <c r="AD26" s="625"/>
      <c r="AE26" s="625"/>
      <c r="AF26" s="625"/>
      <c r="AG26" s="626"/>
      <c r="AH26" s="567" t="s">
        <v>169</v>
      </c>
      <c r="AI26" s="368"/>
      <c r="AJ26" s="368"/>
      <c r="AK26" s="368"/>
      <c r="AL26" s="368"/>
      <c r="AM26" s="368"/>
      <c r="AN26" s="368"/>
      <c r="AO26" s="368"/>
      <c r="AP26" s="368"/>
      <c r="AQ26" s="368"/>
      <c r="AR26" s="368"/>
      <c r="AS26" s="368"/>
      <c r="AT26" s="368"/>
      <c r="AU26" s="368"/>
      <c r="AV26" s="368"/>
      <c r="AW26" s="368"/>
      <c r="AX26" s="368"/>
      <c r="AY26" s="368"/>
      <c r="AZ26" s="369"/>
      <c r="BE26" s="63" t="s">
        <v>851</v>
      </c>
      <c r="BF26" s="64" t="b">
        <f>OR(IPoE申込情報!$N$25="オンサイト設置",IPoE申込情報!$N$25="")</f>
        <v>1</v>
      </c>
      <c r="BG26" s="251"/>
      <c r="BH26" s="18"/>
      <c r="BI26" s="18"/>
      <c r="BJ26" s="18"/>
      <c r="BK26" s="18"/>
    </row>
    <row r="27" spans="1:65" ht="40.15" customHeight="1" thickBot="1" x14ac:dyDescent="0.2">
      <c r="A27" s="561" t="s">
        <v>185</v>
      </c>
      <c r="B27" s="562"/>
      <c r="C27" s="562"/>
      <c r="D27" s="562"/>
      <c r="E27" s="562"/>
      <c r="F27" s="562"/>
      <c r="G27" s="562"/>
      <c r="H27" s="562"/>
      <c r="I27" s="562"/>
      <c r="J27" s="562"/>
      <c r="K27" s="562"/>
      <c r="L27" s="562"/>
      <c r="M27" s="563"/>
      <c r="N27" s="564"/>
      <c r="O27" s="565"/>
      <c r="P27" s="565"/>
      <c r="Q27" s="565"/>
      <c r="R27" s="565"/>
      <c r="S27" s="565"/>
      <c r="T27" s="565"/>
      <c r="U27" s="565"/>
      <c r="V27" s="565"/>
      <c r="W27" s="565"/>
      <c r="X27" s="565"/>
      <c r="Y27" s="565"/>
      <c r="Z27" s="565"/>
      <c r="AA27" s="565"/>
      <c r="AB27" s="565"/>
      <c r="AC27" s="565"/>
      <c r="AD27" s="565"/>
      <c r="AE27" s="565"/>
      <c r="AF27" s="565"/>
      <c r="AG27" s="566"/>
      <c r="AH27" s="367" t="s">
        <v>1039</v>
      </c>
      <c r="AI27" s="368"/>
      <c r="AJ27" s="368"/>
      <c r="AK27" s="368"/>
      <c r="AL27" s="368"/>
      <c r="AM27" s="368"/>
      <c r="AN27" s="368"/>
      <c r="AO27" s="368"/>
      <c r="AP27" s="368"/>
      <c r="AQ27" s="368"/>
      <c r="AR27" s="368"/>
      <c r="AS27" s="368"/>
      <c r="AT27" s="368"/>
      <c r="AU27" s="368"/>
      <c r="AV27" s="368"/>
      <c r="AW27" s="368"/>
      <c r="AX27" s="368"/>
      <c r="AY27" s="368"/>
      <c r="AZ27" s="369"/>
      <c r="BE27" s="63" t="s">
        <v>852</v>
      </c>
      <c r="BF27" s="64" t="b">
        <f>OR(IPoE申込情報!$N$25="オンサイト設置",IPoE申込情報!$N$25="")</f>
        <v>1</v>
      </c>
      <c r="BG27" s="250"/>
      <c r="BH27" s="18"/>
      <c r="BI27" s="18"/>
      <c r="BJ27" s="18"/>
      <c r="BK27" s="18"/>
    </row>
    <row r="28" spans="1:65" ht="60" customHeight="1" thickBot="1" x14ac:dyDescent="0.2">
      <c r="A28" s="561" t="s">
        <v>186</v>
      </c>
      <c r="B28" s="562"/>
      <c r="C28" s="562"/>
      <c r="D28" s="562"/>
      <c r="E28" s="562"/>
      <c r="F28" s="562"/>
      <c r="G28" s="562"/>
      <c r="H28" s="562"/>
      <c r="I28" s="562"/>
      <c r="J28" s="562"/>
      <c r="K28" s="562"/>
      <c r="L28" s="562"/>
      <c r="M28" s="563"/>
      <c r="N28" s="627"/>
      <c r="O28" s="628"/>
      <c r="P28" s="628"/>
      <c r="Q28" s="628"/>
      <c r="R28" s="628"/>
      <c r="S28" s="628"/>
      <c r="T28" s="628"/>
      <c r="U28" s="628"/>
      <c r="V28" s="629" t="s">
        <v>170</v>
      </c>
      <c r="W28" s="629"/>
      <c r="X28" s="629"/>
      <c r="Y28" s="629"/>
      <c r="Z28" s="628"/>
      <c r="AA28" s="628"/>
      <c r="AB28" s="628"/>
      <c r="AC28" s="628"/>
      <c r="AD28" s="628"/>
      <c r="AE28" s="628"/>
      <c r="AF28" s="628"/>
      <c r="AG28" s="630"/>
      <c r="AH28" s="567" t="s">
        <v>171</v>
      </c>
      <c r="AI28" s="368"/>
      <c r="AJ28" s="368"/>
      <c r="AK28" s="368"/>
      <c r="AL28" s="368"/>
      <c r="AM28" s="368"/>
      <c r="AN28" s="368"/>
      <c r="AO28" s="368"/>
      <c r="AP28" s="368"/>
      <c r="AQ28" s="368"/>
      <c r="AR28" s="368"/>
      <c r="AS28" s="368"/>
      <c r="AT28" s="368"/>
      <c r="AU28" s="368"/>
      <c r="AV28" s="368"/>
      <c r="AW28" s="368"/>
      <c r="AX28" s="368"/>
      <c r="AY28" s="368"/>
      <c r="AZ28" s="369"/>
      <c r="BE28" s="63" t="s">
        <v>853</v>
      </c>
      <c r="BF28" s="64" t="b">
        <f>AND(OR(IPoE申込情報!$N$25="",IPoE申込情報!$N$25="オンサイト設置"),OR(IPoE申込情報!$N$27="",IPoE申込情報!$N$27="その他"))</f>
        <v>1</v>
      </c>
      <c r="BG28" s="251"/>
      <c r="BH28" s="18"/>
      <c r="BI28" s="18"/>
      <c r="BJ28" s="18"/>
      <c r="BK28" s="18"/>
    </row>
    <row r="29" spans="1:65" ht="40.15" customHeight="1" thickBot="1" x14ac:dyDescent="0.2">
      <c r="A29" s="578" t="s">
        <v>172</v>
      </c>
      <c r="B29" s="579"/>
      <c r="C29" s="579"/>
      <c r="D29" s="579"/>
      <c r="E29" s="579"/>
      <c r="F29" s="580"/>
      <c r="G29" s="587" t="s">
        <v>187</v>
      </c>
      <c r="H29" s="587"/>
      <c r="I29" s="587"/>
      <c r="J29" s="587"/>
      <c r="K29" s="587"/>
      <c r="L29" s="587"/>
      <c r="M29" s="587"/>
      <c r="N29" s="631"/>
      <c r="O29" s="632"/>
      <c r="P29" s="632"/>
      <c r="Q29" s="632"/>
      <c r="R29" s="632"/>
      <c r="S29" s="632"/>
      <c r="T29" s="632"/>
      <c r="U29" s="632"/>
      <c r="V29" s="632"/>
      <c r="W29" s="632"/>
      <c r="X29" s="632"/>
      <c r="Y29" s="632"/>
      <c r="Z29" s="632"/>
      <c r="AA29" s="632"/>
      <c r="AB29" s="632"/>
      <c r="AC29" s="632"/>
      <c r="AD29" s="632"/>
      <c r="AE29" s="632"/>
      <c r="AF29" s="632"/>
      <c r="AG29" s="633"/>
      <c r="AH29" s="634" t="s">
        <v>191</v>
      </c>
      <c r="AI29" s="461"/>
      <c r="AJ29" s="461"/>
      <c r="AK29" s="461"/>
      <c r="AL29" s="461"/>
      <c r="AM29" s="461"/>
      <c r="AN29" s="461"/>
      <c r="AO29" s="461"/>
      <c r="AP29" s="461"/>
      <c r="AQ29" s="461"/>
      <c r="AR29" s="461"/>
      <c r="AS29" s="461"/>
      <c r="AT29" s="461"/>
      <c r="AU29" s="461"/>
      <c r="AV29" s="461"/>
      <c r="AW29" s="461"/>
      <c r="AX29" s="461"/>
      <c r="AY29" s="461"/>
      <c r="AZ29" s="462"/>
      <c r="BE29" s="63" t="s">
        <v>854</v>
      </c>
      <c r="BF29" s="66" t="b">
        <f>IF(AND(IPoE申込情報!$N$21&lt;&gt;"自営端末",IPoE申込情報!$N$25&lt;&gt;"オンサイト設置"),TRUE,FALSE)</f>
        <v>1</v>
      </c>
      <c r="BG29" s="250"/>
      <c r="BH29" s="18"/>
      <c r="BI29" s="18"/>
      <c r="BJ29" s="18"/>
      <c r="BK29" s="18"/>
    </row>
    <row r="30" spans="1:65" ht="67.150000000000006" customHeight="1" x14ac:dyDescent="0.15">
      <c r="A30" s="581"/>
      <c r="B30" s="582"/>
      <c r="C30" s="582"/>
      <c r="D30" s="582"/>
      <c r="E30" s="582"/>
      <c r="F30" s="583"/>
      <c r="G30" s="587" t="s">
        <v>188</v>
      </c>
      <c r="H30" s="587"/>
      <c r="I30" s="587"/>
      <c r="J30" s="587"/>
      <c r="K30" s="587"/>
      <c r="L30" s="587"/>
      <c r="M30" s="587"/>
      <c r="N30" s="588"/>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90"/>
      <c r="AQ30" s="594" t="s">
        <v>75</v>
      </c>
      <c r="AR30" s="595"/>
      <c r="AS30" s="595"/>
      <c r="AT30" s="595"/>
      <c r="AU30" s="595"/>
      <c r="AV30" s="595"/>
      <c r="AW30" s="595"/>
      <c r="AX30" s="595"/>
      <c r="AY30" s="595"/>
      <c r="AZ30" s="596"/>
      <c r="BE30" s="18"/>
      <c r="BF30" s="19"/>
      <c r="BG30" s="19"/>
      <c r="BH30" s="18"/>
      <c r="BI30" s="18"/>
      <c r="BJ30" s="18"/>
      <c r="BK30" s="18"/>
    </row>
    <row r="31" spans="1:65" ht="40.15" customHeight="1" x14ac:dyDescent="0.15">
      <c r="A31" s="581"/>
      <c r="B31" s="582"/>
      <c r="C31" s="582"/>
      <c r="D31" s="582"/>
      <c r="E31" s="582"/>
      <c r="F31" s="583"/>
      <c r="G31" s="561" t="s">
        <v>189</v>
      </c>
      <c r="H31" s="562"/>
      <c r="I31" s="562"/>
      <c r="J31" s="562"/>
      <c r="K31" s="562"/>
      <c r="L31" s="562"/>
      <c r="M31" s="563"/>
      <c r="N31" s="564"/>
      <c r="O31" s="565"/>
      <c r="P31" s="565"/>
      <c r="Q31" s="565"/>
      <c r="R31" s="565"/>
      <c r="S31" s="565"/>
      <c r="T31" s="565"/>
      <c r="U31" s="565"/>
      <c r="V31" s="565"/>
      <c r="W31" s="565"/>
      <c r="X31" s="565"/>
      <c r="Y31" s="565"/>
      <c r="Z31" s="565"/>
      <c r="AA31" s="565"/>
      <c r="AB31" s="565"/>
      <c r="AC31" s="565"/>
      <c r="AD31" s="565"/>
      <c r="AE31" s="565"/>
      <c r="AF31" s="565"/>
      <c r="AG31" s="566"/>
      <c r="AH31" s="367" t="s">
        <v>1007</v>
      </c>
      <c r="AI31" s="368"/>
      <c r="AJ31" s="368"/>
      <c r="AK31" s="368"/>
      <c r="AL31" s="368"/>
      <c r="AM31" s="368"/>
      <c r="AN31" s="368"/>
      <c r="AO31" s="368"/>
      <c r="AP31" s="368"/>
      <c r="AQ31" s="368"/>
      <c r="AR31" s="368"/>
      <c r="AS31" s="368"/>
      <c r="AT31" s="368"/>
      <c r="AU31" s="368"/>
      <c r="AV31" s="368"/>
      <c r="AW31" s="368"/>
      <c r="AX31" s="368"/>
      <c r="AY31" s="368"/>
      <c r="AZ31" s="369"/>
      <c r="BE31" s="18"/>
      <c r="BF31" s="19"/>
      <c r="BG31" s="19"/>
      <c r="BH31" s="18"/>
      <c r="BI31" s="18"/>
      <c r="BJ31" s="18"/>
      <c r="BK31" s="18"/>
    </row>
    <row r="32" spans="1:65" ht="40.15" customHeight="1" x14ac:dyDescent="0.15">
      <c r="A32" s="584"/>
      <c r="B32" s="585"/>
      <c r="C32" s="585"/>
      <c r="D32" s="585"/>
      <c r="E32" s="585"/>
      <c r="F32" s="586"/>
      <c r="G32" s="561" t="s">
        <v>190</v>
      </c>
      <c r="H32" s="562"/>
      <c r="I32" s="562"/>
      <c r="J32" s="562"/>
      <c r="K32" s="562"/>
      <c r="L32" s="562"/>
      <c r="M32" s="563"/>
      <c r="N32" s="597"/>
      <c r="O32" s="598"/>
      <c r="P32" s="598"/>
      <c r="Q32" s="598"/>
      <c r="R32" s="598"/>
      <c r="S32" s="598"/>
      <c r="T32" s="598"/>
      <c r="U32" s="598"/>
      <c r="V32" s="598"/>
      <c r="W32" s="598"/>
      <c r="X32" s="598"/>
      <c r="Y32" s="598"/>
      <c r="Z32" s="598"/>
      <c r="AA32" s="598"/>
      <c r="AB32" s="598"/>
      <c r="AC32" s="598"/>
      <c r="AD32" s="598"/>
      <c r="AE32" s="598"/>
      <c r="AF32" s="598"/>
      <c r="AG32" s="599"/>
      <c r="AH32" s="367" t="s">
        <v>173</v>
      </c>
      <c r="AI32" s="368"/>
      <c r="AJ32" s="368"/>
      <c r="AK32" s="368"/>
      <c r="AL32" s="368"/>
      <c r="AM32" s="368"/>
      <c r="AN32" s="368"/>
      <c r="AO32" s="368"/>
      <c r="AP32" s="368"/>
      <c r="AQ32" s="368"/>
      <c r="AR32" s="368"/>
      <c r="AS32" s="368"/>
      <c r="AT32" s="368"/>
      <c r="AU32" s="368"/>
      <c r="AV32" s="368"/>
      <c r="AW32" s="368"/>
      <c r="AX32" s="368"/>
      <c r="AY32" s="368"/>
      <c r="AZ32" s="369"/>
      <c r="BE32" s="18"/>
      <c r="BF32" s="19"/>
      <c r="BG32" s="19"/>
      <c r="BH32" s="18"/>
      <c r="BI32" s="18"/>
      <c r="BJ32" s="18"/>
      <c r="BK32" s="18"/>
    </row>
    <row r="33" spans="1:63" ht="7.15"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E33" s="18"/>
      <c r="BF33" s="19"/>
      <c r="BG33" s="19"/>
      <c r="BH33" s="18"/>
      <c r="BI33" s="18"/>
      <c r="BJ33" s="18"/>
      <c r="BK33" s="18"/>
    </row>
    <row r="34" spans="1:63" ht="28.5" customHeight="1" thickBot="1" x14ac:dyDescent="0.2">
      <c r="A34" s="591" t="s">
        <v>174</v>
      </c>
      <c r="B34" s="592"/>
      <c r="C34" s="592"/>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2"/>
      <c r="AE34" s="592"/>
      <c r="AF34" s="592"/>
      <c r="AG34" s="592"/>
      <c r="AH34" s="592"/>
      <c r="AI34" s="592"/>
      <c r="AJ34" s="592"/>
      <c r="AK34" s="592"/>
      <c r="AL34" s="592"/>
      <c r="AM34" s="592"/>
      <c r="AN34" s="592"/>
      <c r="AO34" s="592"/>
      <c r="AP34" s="592"/>
      <c r="AQ34" s="592"/>
      <c r="AR34" s="592"/>
      <c r="AS34" s="592"/>
      <c r="AT34" s="592"/>
      <c r="AU34" s="592"/>
      <c r="AV34" s="592"/>
      <c r="AW34" s="592"/>
      <c r="AX34" s="592"/>
      <c r="AY34" s="592"/>
      <c r="AZ34" s="593"/>
      <c r="BE34" s="18"/>
      <c r="BF34" s="18"/>
      <c r="BG34" s="18"/>
      <c r="BH34" s="18"/>
      <c r="BI34" s="18"/>
      <c r="BJ34" s="18"/>
      <c r="BK34" s="18"/>
    </row>
    <row r="35" spans="1:63" ht="40.15" customHeight="1" thickBot="1" x14ac:dyDescent="0.2">
      <c r="A35" s="561" t="s">
        <v>1328</v>
      </c>
      <c r="B35" s="562"/>
      <c r="C35" s="562"/>
      <c r="D35" s="562"/>
      <c r="E35" s="562"/>
      <c r="F35" s="562"/>
      <c r="G35" s="562"/>
      <c r="H35" s="562"/>
      <c r="I35" s="562"/>
      <c r="J35" s="562"/>
      <c r="K35" s="562"/>
      <c r="L35" s="562"/>
      <c r="M35" s="563"/>
      <c r="N35" s="573" t="str">
        <f>BF35</f>
        <v/>
      </c>
      <c r="O35" s="574"/>
      <c r="P35" s="574"/>
      <c r="Q35" s="574"/>
      <c r="R35" s="574"/>
      <c r="S35" s="574"/>
      <c r="T35" s="574"/>
      <c r="U35" s="574"/>
      <c r="V35" s="574"/>
      <c r="W35" s="574"/>
      <c r="X35" s="574"/>
      <c r="Y35" s="574"/>
      <c r="Z35" s="574"/>
      <c r="AA35" s="574"/>
      <c r="AB35" s="574"/>
      <c r="AC35" s="574"/>
      <c r="AD35" s="574"/>
      <c r="AE35" s="574"/>
      <c r="AF35" s="574"/>
      <c r="AG35" s="575"/>
      <c r="AH35" s="567" t="s">
        <v>1349</v>
      </c>
      <c r="AI35" s="576"/>
      <c r="AJ35" s="576"/>
      <c r="AK35" s="576"/>
      <c r="AL35" s="576"/>
      <c r="AM35" s="576"/>
      <c r="AN35" s="576"/>
      <c r="AO35" s="576"/>
      <c r="AP35" s="576"/>
      <c r="AQ35" s="576"/>
      <c r="AR35" s="576"/>
      <c r="AS35" s="576"/>
      <c r="AT35" s="576"/>
      <c r="AU35" s="576"/>
      <c r="AV35" s="576"/>
      <c r="AW35" s="576"/>
      <c r="AX35" s="576"/>
      <c r="AY35" s="576"/>
      <c r="AZ35" s="577"/>
      <c r="BE35" s="20" t="s">
        <v>175</v>
      </c>
      <c r="BF35" s="21" t="str">
        <f>IF(COUNTIF(基本情報!$N$32,"*IPoE 標準プラン*")&gt;0,"利用しない",IF(COUNTIF(基本情報!$N$32,"*IPoE ワイドプラン*")&gt;0,"利用する",""))</f>
        <v/>
      </c>
      <c r="BG35" s="73" t="s">
        <v>858</v>
      </c>
      <c r="BH35" s="18"/>
      <c r="BI35" s="18"/>
      <c r="BJ35" s="18"/>
      <c r="BK35" s="22"/>
    </row>
    <row r="36" spans="1:63" ht="141.6" customHeight="1" thickBot="1" x14ac:dyDescent="0.2">
      <c r="A36" s="561" t="s">
        <v>1327</v>
      </c>
      <c r="B36" s="562"/>
      <c r="C36" s="562"/>
      <c r="D36" s="562"/>
      <c r="E36" s="562"/>
      <c r="F36" s="562"/>
      <c r="G36" s="562"/>
      <c r="H36" s="562"/>
      <c r="I36" s="562"/>
      <c r="J36" s="562"/>
      <c r="K36" s="562"/>
      <c r="L36" s="562"/>
      <c r="M36" s="563"/>
      <c r="N36" s="564"/>
      <c r="O36" s="565"/>
      <c r="P36" s="565"/>
      <c r="Q36" s="565"/>
      <c r="R36" s="565"/>
      <c r="S36" s="565"/>
      <c r="T36" s="565"/>
      <c r="U36" s="565"/>
      <c r="V36" s="565"/>
      <c r="W36" s="565"/>
      <c r="X36" s="565"/>
      <c r="Y36" s="565"/>
      <c r="Z36" s="565"/>
      <c r="AA36" s="565"/>
      <c r="AB36" s="565"/>
      <c r="AC36" s="565"/>
      <c r="AD36" s="565"/>
      <c r="AE36" s="565"/>
      <c r="AF36" s="565"/>
      <c r="AG36" s="566"/>
      <c r="AH36" s="567" t="s">
        <v>1347</v>
      </c>
      <c r="AI36" s="368"/>
      <c r="AJ36" s="368"/>
      <c r="AK36" s="368"/>
      <c r="AL36" s="368"/>
      <c r="AM36" s="368"/>
      <c r="AN36" s="368"/>
      <c r="AO36" s="368"/>
      <c r="AP36" s="368"/>
      <c r="AQ36" s="368"/>
      <c r="AR36" s="368"/>
      <c r="AS36" s="368"/>
      <c r="AT36" s="368"/>
      <c r="AU36" s="368"/>
      <c r="AV36" s="368"/>
      <c r="AW36" s="368"/>
      <c r="AX36" s="368"/>
      <c r="AY36" s="368"/>
      <c r="AZ36" s="369"/>
      <c r="BE36" s="63" t="s">
        <v>1334</v>
      </c>
      <c r="BF36" s="66" t="b">
        <f>OR(基本情報!$N$32="",AND($BE$2=TRUE,$N$35&lt;&gt;"利用しない"))</f>
        <v>1</v>
      </c>
      <c r="BG36" s="261"/>
      <c r="BH36" s="18"/>
      <c r="BI36" s="18"/>
      <c r="BJ36" s="18"/>
      <c r="BK36" s="22"/>
    </row>
    <row r="37" spans="1:63" ht="55.15" customHeight="1" thickBot="1" x14ac:dyDescent="0.45">
      <c r="A37" s="561" t="s">
        <v>1289</v>
      </c>
      <c r="B37" s="562"/>
      <c r="C37" s="562"/>
      <c r="D37" s="562"/>
      <c r="E37" s="562"/>
      <c r="F37" s="562"/>
      <c r="G37" s="562"/>
      <c r="H37" s="562"/>
      <c r="I37" s="562"/>
      <c r="J37" s="562"/>
      <c r="K37" s="562"/>
      <c r="L37" s="562"/>
      <c r="M37" s="563"/>
      <c r="N37" s="570"/>
      <c r="O37" s="571"/>
      <c r="P37" s="571"/>
      <c r="Q37" s="571"/>
      <c r="R37" s="571"/>
      <c r="S37" s="571"/>
      <c r="T37" s="571"/>
      <c r="U37" s="571"/>
      <c r="V37" s="571"/>
      <c r="W37" s="571"/>
      <c r="X37" s="571"/>
      <c r="Y37" s="571"/>
      <c r="Z37" s="571"/>
      <c r="AA37" s="571"/>
      <c r="AB37" s="571"/>
      <c r="AC37" s="571"/>
      <c r="AD37" s="571"/>
      <c r="AE37" s="571"/>
      <c r="AF37" s="571"/>
      <c r="AG37" s="572"/>
      <c r="AH37" s="567" t="s">
        <v>1292</v>
      </c>
      <c r="AI37" s="568"/>
      <c r="AJ37" s="568"/>
      <c r="AK37" s="568"/>
      <c r="AL37" s="568"/>
      <c r="AM37" s="568"/>
      <c r="AN37" s="568"/>
      <c r="AO37" s="568"/>
      <c r="AP37" s="568"/>
      <c r="AQ37" s="568"/>
      <c r="AR37" s="568"/>
      <c r="AS37" s="568"/>
      <c r="AT37" s="568"/>
      <c r="AU37" s="568"/>
      <c r="AV37" s="568"/>
      <c r="AW37" s="568"/>
      <c r="AX37" s="568"/>
      <c r="AY37" s="568"/>
      <c r="AZ37" s="569"/>
      <c r="BE37" s="63" t="s">
        <v>1291</v>
      </c>
      <c r="BF37" s="66" t="b">
        <f>IF(基本情報!$N$32="",TRUE,IF($BG$2=TRUE,TRUE,FALSE))</f>
        <v>1</v>
      </c>
      <c r="BG37" s="260"/>
    </row>
    <row r="38" spans="1:63" ht="138" customHeight="1" thickBot="1" x14ac:dyDescent="0.45">
      <c r="A38" s="561" t="s">
        <v>1329</v>
      </c>
      <c r="B38" s="562"/>
      <c r="C38" s="562"/>
      <c r="D38" s="562"/>
      <c r="E38" s="562"/>
      <c r="F38" s="562"/>
      <c r="G38" s="562"/>
      <c r="H38" s="562"/>
      <c r="I38" s="562"/>
      <c r="J38" s="562"/>
      <c r="K38" s="562"/>
      <c r="L38" s="562"/>
      <c r="M38" s="563"/>
      <c r="N38" s="564" t="s">
        <v>1333</v>
      </c>
      <c r="O38" s="565"/>
      <c r="P38" s="565"/>
      <c r="Q38" s="565"/>
      <c r="R38" s="565"/>
      <c r="S38" s="565"/>
      <c r="T38" s="565"/>
      <c r="U38" s="565"/>
      <c r="V38" s="565"/>
      <c r="W38" s="565"/>
      <c r="X38" s="565"/>
      <c r="Y38" s="565"/>
      <c r="Z38" s="565"/>
      <c r="AA38" s="565"/>
      <c r="AB38" s="565"/>
      <c r="AC38" s="565"/>
      <c r="AD38" s="565"/>
      <c r="AE38" s="565"/>
      <c r="AF38" s="565"/>
      <c r="AG38" s="566"/>
      <c r="AH38" s="567" t="s">
        <v>1348</v>
      </c>
      <c r="AI38" s="368"/>
      <c r="AJ38" s="368"/>
      <c r="AK38" s="368"/>
      <c r="AL38" s="368"/>
      <c r="AM38" s="368"/>
      <c r="AN38" s="368"/>
      <c r="AO38" s="368"/>
      <c r="AP38" s="368"/>
      <c r="AQ38" s="368"/>
      <c r="AR38" s="368"/>
      <c r="AS38" s="368"/>
      <c r="AT38" s="368"/>
      <c r="AU38" s="368"/>
      <c r="AV38" s="368"/>
      <c r="AW38" s="368"/>
      <c r="AX38" s="368"/>
      <c r="AY38" s="368"/>
      <c r="AZ38" s="369"/>
      <c r="BE38" s="63" t="s">
        <v>1335</v>
      </c>
      <c r="BF38" s="66" t="b">
        <f>OR(基本情報!$N$32="",AND($BG$2=TRUE,$N$37&lt;&gt;"利用しない"))</f>
        <v>1</v>
      </c>
    </row>
  </sheetData>
  <sheetProtection algorithmName="SHA-512" hashValue="ppe4UfEjuERzlDJMoUMBq8Jx2+vUV2ka+ZB0/fNIJi+Zy4sxm0AZcpVZUT27jZ4ctS3YsWFYq93NftVVlkja3Q==" saltValue="g1UvcMuHBlPOjbPdnnqGCQ==" spinCount="100000" sheet="1" objects="1" scenarios="1" selectLockedCells="1"/>
  <mergeCells count="97">
    <mergeCell ref="A23:M23"/>
    <mergeCell ref="A24:M24"/>
    <mergeCell ref="AH23:AZ23"/>
    <mergeCell ref="N24:AG24"/>
    <mergeCell ref="AH24:AZ24"/>
    <mergeCell ref="A3:AZ3"/>
    <mergeCell ref="A21:M21"/>
    <mergeCell ref="A22:M22"/>
    <mergeCell ref="N22:AG22"/>
    <mergeCell ref="AH22:AZ22"/>
    <mergeCell ref="A20:AZ20"/>
    <mergeCell ref="N21:AG21"/>
    <mergeCell ref="AH21:AZ21"/>
    <mergeCell ref="A14:M14"/>
    <mergeCell ref="N14:AG14"/>
    <mergeCell ref="AH14:AP14"/>
    <mergeCell ref="AQ14:AZ14"/>
    <mergeCell ref="A15:M15"/>
    <mergeCell ref="N15:AG15"/>
    <mergeCell ref="AH15:AP15"/>
    <mergeCell ref="AQ15:AZ15"/>
    <mergeCell ref="AH25:AZ25"/>
    <mergeCell ref="AH26:AZ26"/>
    <mergeCell ref="N23:AG23"/>
    <mergeCell ref="N29:AG29"/>
    <mergeCell ref="AH29:AZ29"/>
    <mergeCell ref="AH27:AZ27"/>
    <mergeCell ref="AH28:AZ28"/>
    <mergeCell ref="A27:M27"/>
    <mergeCell ref="A28:M28"/>
    <mergeCell ref="A25:M25"/>
    <mergeCell ref="A26:M26"/>
    <mergeCell ref="N26:AG26"/>
    <mergeCell ref="N25:AG25"/>
    <mergeCell ref="N27:AG27"/>
    <mergeCell ref="N28:U28"/>
    <mergeCell ref="V28:Y28"/>
    <mergeCell ref="Z28:AG28"/>
    <mergeCell ref="A16:AZ16"/>
    <mergeCell ref="A17:M17"/>
    <mergeCell ref="N17:AG17"/>
    <mergeCell ref="AH17:AZ17"/>
    <mergeCell ref="A19:AZ19"/>
    <mergeCell ref="A12:M12"/>
    <mergeCell ref="N12:AG12"/>
    <mergeCell ref="AH12:AP12"/>
    <mergeCell ref="AQ12:AZ12"/>
    <mergeCell ref="A13:M13"/>
    <mergeCell ref="N13:AG13"/>
    <mergeCell ref="AH13:AP13"/>
    <mergeCell ref="AQ13:AZ13"/>
    <mergeCell ref="A10:M10"/>
    <mergeCell ref="N10:AG10"/>
    <mergeCell ref="AH10:AP10"/>
    <mergeCell ref="AQ10:AZ10"/>
    <mergeCell ref="A11:M11"/>
    <mergeCell ref="N11:AG11"/>
    <mergeCell ref="AH11:AP11"/>
    <mergeCell ref="AQ11:AZ11"/>
    <mergeCell ref="A8:M8"/>
    <mergeCell ref="N8:AG8"/>
    <mergeCell ref="AH8:AP8"/>
    <mergeCell ref="AQ8:AZ8"/>
    <mergeCell ref="A9:M9"/>
    <mergeCell ref="N9:AG9"/>
    <mergeCell ref="AH9:AP9"/>
    <mergeCell ref="AQ9:AZ9"/>
    <mergeCell ref="A5:AZ5"/>
    <mergeCell ref="A6:AZ6"/>
    <mergeCell ref="A7:M7"/>
    <mergeCell ref="N7:AG7"/>
    <mergeCell ref="AH7:AP7"/>
    <mergeCell ref="AQ7:AZ7"/>
    <mergeCell ref="A35:M35"/>
    <mergeCell ref="N35:AG35"/>
    <mergeCell ref="AH35:AZ35"/>
    <mergeCell ref="A29:F32"/>
    <mergeCell ref="G29:M29"/>
    <mergeCell ref="G30:M30"/>
    <mergeCell ref="N30:AP30"/>
    <mergeCell ref="G32:M32"/>
    <mergeCell ref="A34:AZ34"/>
    <mergeCell ref="AQ30:AZ30"/>
    <mergeCell ref="G31:M31"/>
    <mergeCell ref="N31:AG31"/>
    <mergeCell ref="AH31:AZ31"/>
    <mergeCell ref="N32:AG32"/>
    <mergeCell ref="AH32:AZ32"/>
    <mergeCell ref="A36:M36"/>
    <mergeCell ref="A38:M38"/>
    <mergeCell ref="N36:AG36"/>
    <mergeCell ref="AH36:AZ36"/>
    <mergeCell ref="AH38:AZ38"/>
    <mergeCell ref="N38:AG38"/>
    <mergeCell ref="AH37:AZ37"/>
    <mergeCell ref="N37:AG37"/>
    <mergeCell ref="A37:M37"/>
  </mergeCells>
  <phoneticPr fontId="2"/>
  <conditionalFormatting sqref="N35">
    <cfRule type="expression" dxfId="41" priority="22" stopIfTrue="1">
      <formula>$BF$20&lt;&gt;TRUE</formula>
    </cfRule>
  </conditionalFormatting>
  <conditionalFormatting sqref="N10:AG15 AQ8:AZ15">
    <cfRule type="expression" dxfId="40" priority="21" stopIfTrue="1">
      <formula>$N$9&lt;&gt;""</formula>
    </cfRule>
  </conditionalFormatting>
  <conditionalFormatting sqref="AQ8:AZ15 N8:AG15 N17:AG17">
    <cfRule type="expression" dxfId="39" priority="26" stopIfTrue="1">
      <formula>$BF$6=FALSE</formula>
    </cfRule>
  </conditionalFormatting>
  <conditionalFormatting sqref="N30 N21:AG21 N31:AG32 N23:AG23 N22 N29:AG29 N24:N27">
    <cfRule type="expression" dxfId="38" priority="7" stopIfTrue="1">
      <formula>$BF$20=FALSE</formula>
    </cfRule>
  </conditionalFormatting>
  <conditionalFormatting sqref="N30 R22:AG27 N31:AG32 R29:AG29 N22:Q29 V28:AC28">
    <cfRule type="expression" dxfId="37" priority="6" stopIfTrue="1">
      <formula>$BF$21=FALSE</formula>
    </cfRule>
  </conditionalFormatting>
  <conditionalFormatting sqref="N24">
    <cfRule type="expression" dxfId="36" priority="9" stopIfTrue="1">
      <formula>$BF$24=FALSE</formula>
    </cfRule>
  </conditionalFormatting>
  <conditionalFormatting sqref="N29:N32">
    <cfRule type="expression" dxfId="35" priority="8" stopIfTrue="1">
      <formula>$BF$29=FALSE</formula>
    </cfRule>
  </conditionalFormatting>
  <conditionalFormatting sqref="N26">
    <cfRule type="expression" dxfId="34" priority="13" stopIfTrue="1">
      <formula>$BF$26=FALSE</formula>
    </cfRule>
  </conditionalFormatting>
  <conditionalFormatting sqref="N28:Q28 V28:AC28">
    <cfRule type="expression" dxfId="33" priority="14" stopIfTrue="1">
      <formula>$BF$28=FALSE</formula>
    </cfRule>
  </conditionalFormatting>
  <conditionalFormatting sqref="AQ30">
    <cfRule type="expression" dxfId="32" priority="10" stopIfTrue="1">
      <formula>#REF!="タイプ1"</formula>
    </cfRule>
    <cfRule type="expression" dxfId="31" priority="11" stopIfTrue="1">
      <formula>#REF!="ご契約者住所と同じ"</formula>
    </cfRule>
    <cfRule type="expression" dxfId="30" priority="12" stopIfTrue="1">
      <formula>#REF!="毎月の利用料の送付先と同じ"</formula>
    </cfRule>
  </conditionalFormatting>
  <conditionalFormatting sqref="N27:AG27">
    <cfRule type="expression" dxfId="29" priority="15" stopIfTrue="1">
      <formula>$BF$27=FALSE</formula>
    </cfRule>
  </conditionalFormatting>
  <conditionalFormatting sqref="N37">
    <cfRule type="expression" dxfId="28" priority="4" stopIfTrue="1">
      <formula>$BF$37&lt;&gt;TRUE</formula>
    </cfRule>
  </conditionalFormatting>
  <conditionalFormatting sqref="N36:AG36">
    <cfRule type="expression" dxfId="27" priority="2">
      <formula>$BF$36=FALSE</formula>
    </cfRule>
  </conditionalFormatting>
  <conditionalFormatting sqref="N38:AG38">
    <cfRule type="expression" dxfId="26" priority="1" stopIfTrue="1">
      <formula>$BF$38=FALSE</formula>
    </cfRule>
  </conditionalFormatting>
  <dataValidations count="21">
    <dataValidation type="textLength" imeMode="halfAlpha" allowBlank="1" showInputMessage="1" showErrorMessage="1" sqref="N14:AG15 N32:AG32" xr:uid="{00000000-0002-0000-0300-000000000000}">
      <formula1>10</formula1>
      <formula2>13</formula2>
    </dataValidation>
    <dataValidation type="textLength" imeMode="halfKatakana" operator="lessThanOrEqual" allowBlank="1" showInputMessage="1" showErrorMessage="1" sqref="AH10:AP10" xr:uid="{00000000-0002-0000-0300-000001000000}">
      <formula1>256</formula1>
    </dataValidation>
    <dataValidation type="textLength" operator="lessThanOrEqual" allowBlank="1" showInputMessage="1" showErrorMessage="1" sqref="N11:AG11" xr:uid="{00000000-0002-0000-0300-000002000000}">
      <formula1>64</formula1>
    </dataValidation>
    <dataValidation type="textLength" imeMode="halfAlpha" operator="lessThanOrEqual" allowBlank="1" showInputMessage="1" showErrorMessage="1" sqref="N10:AG10" xr:uid="{00000000-0002-0000-0300-000003000000}">
      <formula1>256</formula1>
    </dataValidation>
    <dataValidation type="textLength" imeMode="halfAlpha" operator="lessThanOrEqual" allowBlank="1" showInputMessage="1" showErrorMessage="1" sqref="N9:AG9 N12:AG13" xr:uid="{00000000-0002-0000-0300-000004000000}">
      <formula1>8</formula1>
    </dataValidation>
    <dataValidation type="custom" imeMode="halfAlpha" operator="lessThanOrEqual" allowBlank="1" showInputMessage="1" showErrorMessage="1" errorTitle="フレッツ契約ID" error="CAF＋数字10桁、または COP＋数字8桁 でご記入ください_x000a_（全角は入力できません）" sqref="N8:AG8" xr:uid="{00000000-0002-0000-0300-000005000000}">
      <formula1>OR(AND(N8=ASC(N8),LEFT(N8,3)="COP",LENB(N8)=11),AND(N8=ASC(N8),LEFT(N8,3)="CAF",LENB(N8)=13))</formula1>
    </dataValidation>
    <dataValidation type="list" allowBlank="1" showInputMessage="1" showErrorMessage="1" sqref="N17:AG17" xr:uid="{00000000-0002-0000-0300-000006000000}">
      <formula1>list_flets_v6op</formula1>
    </dataValidation>
    <dataValidation type="list" allowBlank="1" showInputMessage="1" showErrorMessage="1" sqref="N27:AG27" xr:uid="{00000000-0002-0000-0300-000008000000}">
      <formula1>list_TimeZone</formula1>
    </dataValidation>
    <dataValidation type="list" allowBlank="1" showInputMessage="1" showErrorMessage="1" sqref="N25:AG25" xr:uid="{00000000-0002-0000-0300-000009000000}">
      <formula1>INDIRECT($BD$25)</formula1>
    </dataValidation>
    <dataValidation type="list" allowBlank="1" showInputMessage="1" showErrorMessage="1" sqref="N21:AG21" xr:uid="{00000000-0002-0000-0300-00000A000000}">
      <formula1>INDIRECT($BD$21)</formula1>
    </dataValidation>
    <dataValidation type="list" allowBlank="1" showInputMessage="1" showErrorMessage="1" sqref="N24:AG24" xr:uid="{00000000-0002-0000-0300-00000B000000}">
      <formula1>list_CS</formula1>
    </dataValidation>
    <dataValidation type="list" allowBlank="1" showInputMessage="1" showErrorMessage="1" sqref="N22:AG22" xr:uid="{00000000-0002-0000-0300-00000C000000}">
      <formula1>INDIRECT($BD$22)</formula1>
    </dataValidation>
    <dataValidation type="textLength" operator="lessThanOrEqual" allowBlank="1" showInputMessage="1" showErrorMessage="1" errorTitle="端末配送先　お名前" error="全角60文字以内で入力してください" sqref="N31:AG31" xr:uid="{00000000-0002-0000-0300-00000D000000}">
      <formula1>50</formula1>
    </dataValidation>
    <dataValidation type="list" allowBlank="1" showInputMessage="1" showErrorMessage="1" sqref="N23:AG23" xr:uid="{00000000-0002-0000-0300-00000E000000}">
      <formula1>INDIRECT($BD$23)</formula1>
    </dataValidation>
    <dataValidation type="textLength" operator="lessThanOrEqual" allowBlank="1" showInputMessage="1" showErrorMessage="1" errorTitle="端末配送先住所" error="全角66文字以内で入力してください" sqref="N30:AP30" xr:uid="{00000000-0002-0000-0300-00000F000000}">
      <formula1>66</formula1>
    </dataValidation>
    <dataValidation type="list" allowBlank="1" showInputMessage="1" showErrorMessage="1" sqref="N28:U28 Z28:AG28" xr:uid="{00000000-0002-0000-0300-000010000000}">
      <formula1>list_preferredTime</formula1>
    </dataValidation>
    <dataValidation type="textLength" imeMode="halfAlpha" operator="equal" allowBlank="1" showInputMessage="1" showErrorMessage="1" sqref="N29:AG29" xr:uid="{00000000-0002-0000-0300-000011000000}">
      <formula1>7</formula1>
    </dataValidation>
    <dataValidation type="date" imeMode="halfAlpha" operator="greaterThanOrEqual" allowBlank="1" showInputMessage="1" showErrorMessage="1" sqref="N26:AG26" xr:uid="{00000000-0002-0000-0300-000012000000}">
      <formula1>36526</formula1>
    </dataValidation>
    <dataValidation type="list" allowBlank="1" showInputMessage="1" showErrorMessage="1" sqref="N37:AG37" xr:uid="{15FC2E55-7044-49B7-86F7-B762F82B96E5}">
      <formula1>IF($BF$37=TRUE,list_option_1,null)</formula1>
    </dataValidation>
    <dataValidation type="list" allowBlank="1" showInputMessage="1" showErrorMessage="1" sqref="N36:AG36" xr:uid="{485EC723-8EBD-4A4C-A5ED-195CF11E90F3}">
      <formula1>list_ipoeOpAccept1</formula1>
    </dataValidation>
    <dataValidation type="list" allowBlank="1" showInputMessage="1" showErrorMessage="1" sqref="N38:AG38" xr:uid="{BE3FBF1F-E272-468F-AC1A-790BEC743395}">
      <formula1>list_ipoeOpAccept2</formula1>
    </dataValidation>
  </dataValidations>
  <printOptions horizontalCentered="1"/>
  <pageMargins left="0.19685039370078741" right="0.19685039370078741" top="0.47244094488188981" bottom="0.47244094488188981" header="0.31496062992125984" footer="0.31496062992125984"/>
  <pageSetup paperSize="9" scale="49" fitToHeight="0" orientation="portrait" horizontalDpi="1200" verticalDpi="1200" r:id="rId1"/>
  <headerFooter>
    <oddHeader>&amp;R&amp;F</oddHeader>
    <oddFooter xml:space="preserve">&amp;L&amp;A&amp;C&amp;P / &amp;N </oddFooter>
  </headerFooter>
  <rowBreaks count="1" manualBreakCount="1">
    <brk id="33" max="5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BK17"/>
  <sheetViews>
    <sheetView showGridLines="0" zoomScale="90" zoomScaleNormal="90" workbookViewId="0">
      <selection activeCell="N8" sqref="N8:AG8"/>
    </sheetView>
  </sheetViews>
  <sheetFormatPr defaultColWidth="3.5" defaultRowHeight="13.5" outlineLevelCol="1" x14ac:dyDescent="0.4"/>
  <cols>
    <col min="1" max="53" width="3.5" style="1"/>
    <col min="54" max="54" width="3.5" style="1" hidden="1" customWidth="1" outlineLevel="1"/>
    <col min="55" max="56" width="14.75" style="1" hidden="1" customWidth="1" outlineLevel="1"/>
    <col min="57" max="57" width="17.25" style="1" hidden="1" customWidth="1" outlineLevel="1"/>
    <col min="58" max="58" width="14.75" style="1" hidden="1" customWidth="1" outlineLevel="1"/>
    <col min="59" max="60" width="16.75" style="1" hidden="1" customWidth="1" outlineLevel="1"/>
    <col min="61" max="62" width="3.5" style="1" hidden="1" customWidth="1" outlineLevel="1"/>
    <col min="63" max="63" width="3.5" style="1" collapsed="1"/>
    <col min="64" max="16384" width="3.5" style="1"/>
  </cols>
  <sheetData>
    <row r="1" spans="1:60" ht="26.45" customHeight="1" x14ac:dyDescent="0.4">
      <c r="AZ1" s="112" t="str">
        <f>基本情報!$AZ$1</f>
        <v>Ver.1.04B(2021/7/20)</v>
      </c>
      <c r="BC1" s="57" t="s">
        <v>814</v>
      </c>
      <c r="BD1" s="57" t="s">
        <v>841</v>
      </c>
      <c r="BE1" s="57" t="s">
        <v>813</v>
      </c>
      <c r="BF1" s="57" t="s">
        <v>816</v>
      </c>
      <c r="BG1" s="57" t="s">
        <v>817</v>
      </c>
      <c r="BH1" s="57" t="s">
        <v>818</v>
      </c>
    </row>
    <row r="2" spans="1:60" ht="26.45" customHeight="1" x14ac:dyDescent="0.4">
      <c r="BC2" s="33" t="b">
        <f>基本情報!$BC$7</f>
        <v>0</v>
      </c>
      <c r="BD2" s="33" t="b">
        <f>基本情報!$BD$7</f>
        <v>0</v>
      </c>
      <c r="BE2" s="33" t="b">
        <f>基本情報!$BE$7</f>
        <v>0</v>
      </c>
      <c r="BF2" s="33" t="b">
        <f>基本情報!$BF$7</f>
        <v>0</v>
      </c>
      <c r="BG2" s="33" t="b">
        <f>基本情報!$BG$7</f>
        <v>0</v>
      </c>
      <c r="BH2" s="33" t="b">
        <f>基本情報!$BH$7</f>
        <v>0</v>
      </c>
    </row>
    <row r="3" spans="1:60" ht="52.15" customHeight="1" x14ac:dyDescent="0.4">
      <c r="A3" s="456" t="str">
        <f>基本情報!A5</f>
        <v>第６種オープンコンピュータ通信網サービス　IP1/forVPN/動的IP　契約申込書（新規）</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row>
    <row r="5" spans="1:60" ht="28.5" customHeight="1" x14ac:dyDescent="0.4">
      <c r="A5" s="591" t="s">
        <v>192</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592"/>
      <c r="AO5" s="592"/>
      <c r="AP5" s="592"/>
      <c r="AQ5" s="592"/>
      <c r="AR5" s="592"/>
      <c r="AS5" s="592"/>
      <c r="AT5" s="592"/>
      <c r="AU5" s="592"/>
      <c r="AV5" s="592"/>
      <c r="AW5" s="592"/>
      <c r="AX5" s="592"/>
      <c r="AY5" s="592"/>
      <c r="AZ5" s="593"/>
    </row>
    <row r="6" spans="1:60" ht="58.15" customHeight="1" x14ac:dyDescent="0.4">
      <c r="A6" s="636" t="s">
        <v>1009</v>
      </c>
      <c r="B6" s="637"/>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7"/>
      <c r="AY6" s="637"/>
      <c r="AZ6" s="638"/>
    </row>
    <row r="7" spans="1:60" ht="11.45" customHeight="1" x14ac:dyDescent="0.4">
      <c r="A7" s="642"/>
      <c r="B7" s="643"/>
      <c r="C7" s="643"/>
      <c r="D7" s="643"/>
      <c r="E7" s="643"/>
      <c r="F7" s="643"/>
      <c r="G7" s="644"/>
      <c r="H7" s="644"/>
      <c r="I7" s="644"/>
      <c r="J7" s="644"/>
      <c r="K7" s="644"/>
      <c r="L7" s="644"/>
      <c r="M7" s="644"/>
      <c r="N7" s="644"/>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3"/>
      <c r="AY7" s="643"/>
      <c r="AZ7" s="645"/>
    </row>
    <row r="8" spans="1:60" ht="66.599999999999994" customHeight="1" x14ac:dyDescent="0.4">
      <c r="A8" s="516" t="s">
        <v>1010</v>
      </c>
      <c r="B8" s="441"/>
      <c r="C8" s="441"/>
      <c r="D8" s="441"/>
      <c r="E8" s="441"/>
      <c r="F8" s="441"/>
      <c r="G8" s="441"/>
      <c r="H8" s="441"/>
      <c r="I8" s="441"/>
      <c r="J8" s="441"/>
      <c r="K8" s="441"/>
      <c r="L8" s="441"/>
      <c r="M8" s="442"/>
      <c r="N8" s="639"/>
      <c r="O8" s="640"/>
      <c r="P8" s="640"/>
      <c r="Q8" s="640"/>
      <c r="R8" s="640"/>
      <c r="S8" s="640"/>
      <c r="T8" s="640"/>
      <c r="U8" s="640"/>
      <c r="V8" s="640"/>
      <c r="W8" s="640"/>
      <c r="X8" s="640"/>
      <c r="Y8" s="640"/>
      <c r="Z8" s="640"/>
      <c r="AA8" s="640"/>
      <c r="AB8" s="640"/>
      <c r="AC8" s="640"/>
      <c r="AD8" s="640"/>
      <c r="AE8" s="640"/>
      <c r="AF8" s="640"/>
      <c r="AG8" s="641"/>
      <c r="AH8" s="460" t="s">
        <v>1322</v>
      </c>
      <c r="AI8" s="450"/>
      <c r="AJ8" s="450"/>
      <c r="AK8" s="450"/>
      <c r="AL8" s="450"/>
      <c r="AM8" s="450"/>
      <c r="AN8" s="450"/>
      <c r="AO8" s="450"/>
      <c r="AP8" s="450"/>
      <c r="AQ8" s="450"/>
      <c r="AR8" s="450"/>
      <c r="AS8" s="450"/>
      <c r="AT8" s="450"/>
      <c r="AU8" s="450"/>
      <c r="AV8" s="450"/>
      <c r="AW8" s="450"/>
      <c r="AX8" s="450"/>
      <c r="AY8" s="450"/>
      <c r="AZ8" s="451"/>
      <c r="BC8" s="11" t="s">
        <v>860</v>
      </c>
      <c r="BD8" s="6" t="str">
        <f>IF(OR($N$9="利用する",$BH$2=TRUE),"list_SGW_2","list_SGW_1")</f>
        <v>list_SGW_1</v>
      </c>
      <c r="BE8" s="80" t="s">
        <v>859</v>
      </c>
      <c r="BF8" s="2" t="b">
        <f>IF($BF$2=TRUE,FALSE,TRUE)</f>
        <v>1</v>
      </c>
    </row>
    <row r="9" spans="1:60" ht="99" customHeight="1" x14ac:dyDescent="0.4">
      <c r="A9" s="516" t="s">
        <v>1012</v>
      </c>
      <c r="B9" s="441"/>
      <c r="C9" s="441"/>
      <c r="D9" s="441"/>
      <c r="E9" s="441"/>
      <c r="F9" s="441"/>
      <c r="G9" s="441"/>
      <c r="H9" s="441"/>
      <c r="I9" s="441"/>
      <c r="J9" s="441"/>
      <c r="K9" s="441"/>
      <c r="L9" s="441"/>
      <c r="M9" s="442"/>
      <c r="N9" s="639"/>
      <c r="O9" s="640"/>
      <c r="P9" s="640"/>
      <c r="Q9" s="640"/>
      <c r="R9" s="640"/>
      <c r="S9" s="640"/>
      <c r="T9" s="640"/>
      <c r="U9" s="640"/>
      <c r="V9" s="640"/>
      <c r="W9" s="640"/>
      <c r="X9" s="640"/>
      <c r="Y9" s="640"/>
      <c r="Z9" s="640"/>
      <c r="AA9" s="640"/>
      <c r="AB9" s="640"/>
      <c r="AC9" s="640"/>
      <c r="AD9" s="640"/>
      <c r="AE9" s="640"/>
      <c r="AF9" s="640"/>
      <c r="AG9" s="641"/>
      <c r="AH9" s="460" t="s">
        <v>1015</v>
      </c>
      <c r="AI9" s="450"/>
      <c r="AJ9" s="450"/>
      <c r="AK9" s="450"/>
      <c r="AL9" s="450"/>
      <c r="AM9" s="450"/>
      <c r="AN9" s="450"/>
      <c r="AO9" s="450"/>
      <c r="AP9" s="450"/>
      <c r="AQ9" s="450"/>
      <c r="AR9" s="450"/>
      <c r="AS9" s="450"/>
      <c r="AT9" s="450"/>
      <c r="AU9" s="450"/>
      <c r="AV9" s="450"/>
      <c r="AW9" s="450"/>
      <c r="AX9" s="450"/>
      <c r="AY9" s="450"/>
      <c r="AZ9" s="451"/>
      <c r="BC9" s="11" t="s">
        <v>861</v>
      </c>
      <c r="BD9" s="6" t="str">
        <f>IF(OR($BF$2=TRUE,$BH$2=TRUE,$N$8="利用する(ルータタイプ)"),"list_option_2","list_option_1")</f>
        <v>list_option_1</v>
      </c>
      <c r="BE9" s="79"/>
      <c r="BF9" s="79"/>
    </row>
    <row r="10" spans="1:60" ht="75" customHeight="1" x14ac:dyDescent="0.4">
      <c r="A10" s="516" t="s">
        <v>1011</v>
      </c>
      <c r="B10" s="441"/>
      <c r="C10" s="441"/>
      <c r="D10" s="441"/>
      <c r="E10" s="441"/>
      <c r="F10" s="441"/>
      <c r="G10" s="441"/>
      <c r="H10" s="441"/>
      <c r="I10" s="441"/>
      <c r="J10" s="441"/>
      <c r="K10" s="441"/>
      <c r="L10" s="441"/>
      <c r="M10" s="442"/>
      <c r="N10" s="639"/>
      <c r="O10" s="640"/>
      <c r="P10" s="640"/>
      <c r="Q10" s="640"/>
      <c r="R10" s="640"/>
      <c r="S10" s="640"/>
      <c r="T10" s="640"/>
      <c r="U10" s="640"/>
      <c r="V10" s="640"/>
      <c r="W10" s="640"/>
      <c r="X10" s="640"/>
      <c r="Y10" s="640"/>
      <c r="Z10" s="640"/>
      <c r="AA10" s="640"/>
      <c r="AB10" s="640"/>
      <c r="AC10" s="640"/>
      <c r="AD10" s="640"/>
      <c r="AE10" s="640"/>
      <c r="AF10" s="640"/>
      <c r="AG10" s="641"/>
      <c r="AH10" s="460" t="s">
        <v>1016</v>
      </c>
      <c r="AI10" s="450"/>
      <c r="AJ10" s="450"/>
      <c r="AK10" s="450"/>
      <c r="AL10" s="450"/>
      <c r="AM10" s="450"/>
      <c r="AN10" s="450"/>
      <c r="AO10" s="450"/>
      <c r="AP10" s="450"/>
      <c r="AQ10" s="450"/>
      <c r="AR10" s="450"/>
      <c r="AS10" s="450"/>
      <c r="AT10" s="450"/>
      <c r="AU10" s="450"/>
      <c r="AV10" s="450"/>
      <c r="AW10" s="450"/>
      <c r="AX10" s="450"/>
      <c r="AY10" s="450"/>
      <c r="AZ10" s="451"/>
      <c r="BC10" s="79"/>
      <c r="BD10" s="79"/>
      <c r="BE10" s="80" t="s">
        <v>862</v>
      </c>
      <c r="BF10" s="2" t="b">
        <f>IF(OR($BC$2=TRUE,$BD$2=TRUE),FALSE,TRUE)</f>
        <v>1</v>
      </c>
    </row>
    <row r="11" spans="1:60" ht="75" customHeight="1" x14ac:dyDescent="0.4">
      <c r="A11" s="516" t="s">
        <v>1013</v>
      </c>
      <c r="B11" s="441"/>
      <c r="C11" s="441"/>
      <c r="D11" s="441"/>
      <c r="E11" s="441"/>
      <c r="F11" s="441"/>
      <c r="G11" s="441"/>
      <c r="H11" s="441"/>
      <c r="I11" s="441"/>
      <c r="J11" s="441"/>
      <c r="K11" s="441"/>
      <c r="L11" s="441"/>
      <c r="M11" s="442"/>
      <c r="N11" s="639"/>
      <c r="O11" s="640"/>
      <c r="P11" s="640"/>
      <c r="Q11" s="640"/>
      <c r="R11" s="640"/>
      <c r="S11" s="640"/>
      <c r="T11" s="640"/>
      <c r="U11" s="640"/>
      <c r="V11" s="640"/>
      <c r="W11" s="641"/>
      <c r="X11" s="646"/>
      <c r="Y11" s="647"/>
      <c r="Z11" s="647"/>
      <c r="AA11" s="648"/>
      <c r="AB11" s="649" t="s">
        <v>399</v>
      </c>
      <c r="AC11" s="650"/>
      <c r="AD11" s="650"/>
      <c r="AE11" s="650"/>
      <c r="AF11" s="650"/>
      <c r="AG11" s="651"/>
      <c r="AH11" s="460" t="s">
        <v>1017</v>
      </c>
      <c r="AI11" s="450"/>
      <c r="AJ11" s="450"/>
      <c r="AK11" s="450"/>
      <c r="AL11" s="450"/>
      <c r="AM11" s="450"/>
      <c r="AN11" s="450"/>
      <c r="AO11" s="450"/>
      <c r="AP11" s="450"/>
      <c r="AQ11" s="450"/>
      <c r="AR11" s="450"/>
      <c r="AS11" s="450"/>
      <c r="AT11" s="450"/>
      <c r="AU11" s="450"/>
      <c r="AV11" s="450"/>
      <c r="AW11" s="450"/>
      <c r="AX11" s="450"/>
      <c r="AY11" s="450"/>
      <c r="AZ11" s="451"/>
      <c r="BC11" s="79"/>
      <c r="BD11" s="79"/>
      <c r="BE11" s="80" t="s">
        <v>1022</v>
      </c>
      <c r="BF11" s="2" t="b">
        <f>OR(付加サービス情報!$N$11="",付加サービス情報!$N$11="利用する")</f>
        <v>1</v>
      </c>
    </row>
    <row r="12" spans="1:60" ht="75" customHeight="1" x14ac:dyDescent="0.4">
      <c r="A12" s="516" t="s">
        <v>1269</v>
      </c>
      <c r="B12" s="441"/>
      <c r="C12" s="441"/>
      <c r="D12" s="441"/>
      <c r="E12" s="441"/>
      <c r="F12" s="441"/>
      <c r="G12" s="441"/>
      <c r="H12" s="441"/>
      <c r="I12" s="441"/>
      <c r="J12" s="441"/>
      <c r="K12" s="441"/>
      <c r="L12" s="441"/>
      <c r="M12" s="442"/>
      <c r="N12" s="639"/>
      <c r="O12" s="640"/>
      <c r="P12" s="640"/>
      <c r="Q12" s="640"/>
      <c r="R12" s="640"/>
      <c r="S12" s="640"/>
      <c r="T12" s="640"/>
      <c r="U12" s="640"/>
      <c r="V12" s="640"/>
      <c r="W12" s="641"/>
      <c r="X12" s="646"/>
      <c r="Y12" s="647"/>
      <c r="Z12" s="647"/>
      <c r="AA12" s="648"/>
      <c r="AB12" s="649" t="s">
        <v>399</v>
      </c>
      <c r="AC12" s="650"/>
      <c r="AD12" s="650"/>
      <c r="AE12" s="650"/>
      <c r="AF12" s="650"/>
      <c r="AG12" s="651"/>
      <c r="AH12" s="460" t="s">
        <v>1270</v>
      </c>
      <c r="AI12" s="450"/>
      <c r="AJ12" s="450"/>
      <c r="AK12" s="450"/>
      <c r="AL12" s="450"/>
      <c r="AM12" s="450"/>
      <c r="AN12" s="450"/>
      <c r="AO12" s="450"/>
      <c r="AP12" s="450"/>
      <c r="AQ12" s="450"/>
      <c r="AR12" s="450"/>
      <c r="AS12" s="450"/>
      <c r="AT12" s="450"/>
      <c r="AU12" s="450"/>
      <c r="AV12" s="450"/>
      <c r="AW12" s="450"/>
      <c r="AX12" s="450"/>
      <c r="AY12" s="450"/>
      <c r="AZ12" s="451"/>
      <c r="BC12" s="79"/>
      <c r="BD12" s="79"/>
      <c r="BE12" s="80" t="s">
        <v>1271</v>
      </c>
      <c r="BF12" s="2" t="b">
        <f>OR(付加サービス情報!$N$12="",付加サービス情報!$N$12="利用する")</f>
        <v>1</v>
      </c>
    </row>
    <row r="13" spans="1:60" ht="98.45" customHeight="1" x14ac:dyDescent="0.4">
      <c r="A13" s="516" t="s">
        <v>1048</v>
      </c>
      <c r="B13" s="441"/>
      <c r="C13" s="441"/>
      <c r="D13" s="441"/>
      <c r="E13" s="441"/>
      <c r="F13" s="441"/>
      <c r="G13" s="441"/>
      <c r="H13" s="441"/>
      <c r="I13" s="441"/>
      <c r="J13" s="441"/>
      <c r="K13" s="441"/>
      <c r="L13" s="441"/>
      <c r="M13" s="442"/>
      <c r="N13" s="639"/>
      <c r="O13" s="640"/>
      <c r="P13" s="640"/>
      <c r="Q13" s="640"/>
      <c r="R13" s="640"/>
      <c r="S13" s="640"/>
      <c r="T13" s="640"/>
      <c r="U13" s="640"/>
      <c r="V13" s="640"/>
      <c r="W13" s="640"/>
      <c r="X13" s="640"/>
      <c r="Y13" s="640"/>
      <c r="Z13" s="640"/>
      <c r="AA13" s="640"/>
      <c r="AB13" s="640"/>
      <c r="AC13" s="640"/>
      <c r="AD13" s="640"/>
      <c r="AE13" s="640"/>
      <c r="AF13" s="640"/>
      <c r="AG13" s="641"/>
      <c r="AH13" s="460" t="s">
        <v>1018</v>
      </c>
      <c r="AI13" s="450"/>
      <c r="AJ13" s="450"/>
      <c r="AK13" s="450"/>
      <c r="AL13" s="450"/>
      <c r="AM13" s="450"/>
      <c r="AN13" s="450"/>
      <c r="AO13" s="450"/>
      <c r="AP13" s="450"/>
      <c r="AQ13" s="450"/>
      <c r="AR13" s="450"/>
      <c r="AS13" s="450"/>
      <c r="AT13" s="450"/>
      <c r="AU13" s="450"/>
      <c r="AV13" s="450"/>
      <c r="AW13" s="450"/>
      <c r="AX13" s="450"/>
      <c r="AY13" s="450"/>
      <c r="AZ13" s="451"/>
      <c r="BC13" s="79"/>
      <c r="BD13" s="79"/>
      <c r="BE13" s="80" t="s">
        <v>863</v>
      </c>
      <c r="BF13" s="2" t="b">
        <f>IF(基本情報!$N$31="",TRUE,IF(AND($BE$2=TRUE,$BH$2=FALSE,AND(基本情報!$N$31&lt;&gt;"forVPN/動的IP",基本情報!$N$31&lt;&gt;"forVPNライト")),TRUE,FALSE))</f>
        <v>1</v>
      </c>
    </row>
    <row r="14" spans="1:60" ht="75" customHeight="1" x14ac:dyDescent="0.4">
      <c r="A14" s="516" t="s">
        <v>1049</v>
      </c>
      <c r="B14" s="441"/>
      <c r="C14" s="441"/>
      <c r="D14" s="441"/>
      <c r="E14" s="441"/>
      <c r="F14" s="441"/>
      <c r="G14" s="441"/>
      <c r="H14" s="441"/>
      <c r="I14" s="441"/>
      <c r="J14" s="441"/>
      <c r="K14" s="441"/>
      <c r="L14" s="441"/>
      <c r="M14" s="442"/>
      <c r="N14" s="639"/>
      <c r="O14" s="640"/>
      <c r="P14" s="640"/>
      <c r="Q14" s="640"/>
      <c r="R14" s="640"/>
      <c r="S14" s="640"/>
      <c r="T14" s="640"/>
      <c r="U14" s="640"/>
      <c r="V14" s="640"/>
      <c r="W14" s="640"/>
      <c r="X14" s="640"/>
      <c r="Y14" s="640"/>
      <c r="Z14" s="640"/>
      <c r="AA14" s="640"/>
      <c r="AB14" s="640"/>
      <c r="AC14" s="640"/>
      <c r="AD14" s="640"/>
      <c r="AE14" s="640"/>
      <c r="AF14" s="640"/>
      <c r="AG14" s="641"/>
      <c r="AH14" s="460" t="s">
        <v>1019</v>
      </c>
      <c r="AI14" s="450"/>
      <c r="AJ14" s="450"/>
      <c r="AK14" s="450"/>
      <c r="AL14" s="450"/>
      <c r="AM14" s="450"/>
      <c r="AN14" s="450"/>
      <c r="AO14" s="450"/>
      <c r="AP14" s="450"/>
      <c r="AQ14" s="450"/>
      <c r="AR14" s="450"/>
      <c r="AS14" s="450"/>
      <c r="AT14" s="450"/>
      <c r="AU14" s="450"/>
      <c r="AV14" s="450"/>
      <c r="AW14" s="450"/>
      <c r="AX14" s="450"/>
      <c r="AY14" s="450"/>
      <c r="AZ14" s="451"/>
      <c r="BC14" s="79"/>
      <c r="BD14" s="79"/>
      <c r="BE14" s="80" t="s">
        <v>864</v>
      </c>
      <c r="BF14" s="2" t="b">
        <f>OR(基本情報!$N$32="",AND($BG$2=TRUE,$BH$2=FALSE))</f>
        <v>1</v>
      </c>
    </row>
    <row r="15" spans="1:60" ht="75" customHeight="1" x14ac:dyDescent="0.4">
      <c r="A15" s="516" t="s">
        <v>1014</v>
      </c>
      <c r="B15" s="441"/>
      <c r="C15" s="441"/>
      <c r="D15" s="441"/>
      <c r="E15" s="441"/>
      <c r="F15" s="441"/>
      <c r="G15" s="441"/>
      <c r="H15" s="441"/>
      <c r="I15" s="441"/>
      <c r="J15" s="441"/>
      <c r="K15" s="441"/>
      <c r="L15" s="441"/>
      <c r="M15" s="442"/>
      <c r="N15" s="639"/>
      <c r="O15" s="640"/>
      <c r="P15" s="640"/>
      <c r="Q15" s="640"/>
      <c r="R15" s="640"/>
      <c r="S15" s="640"/>
      <c r="T15" s="640"/>
      <c r="U15" s="640"/>
      <c r="V15" s="640"/>
      <c r="W15" s="640"/>
      <c r="X15" s="640"/>
      <c r="Y15" s="640"/>
      <c r="Z15" s="640"/>
      <c r="AA15" s="640"/>
      <c r="AB15" s="640"/>
      <c r="AC15" s="640"/>
      <c r="AD15" s="640"/>
      <c r="AE15" s="640"/>
      <c r="AF15" s="640"/>
      <c r="AG15" s="641"/>
      <c r="AH15" s="449" t="s">
        <v>1021</v>
      </c>
      <c r="AI15" s="450"/>
      <c r="AJ15" s="450"/>
      <c r="AK15" s="450"/>
      <c r="AL15" s="450"/>
      <c r="AM15" s="450"/>
      <c r="AN15" s="450"/>
      <c r="AO15" s="450"/>
      <c r="AP15" s="450"/>
      <c r="AQ15" s="450"/>
      <c r="AR15" s="450"/>
      <c r="AS15" s="450"/>
      <c r="AT15" s="450"/>
      <c r="AU15" s="450"/>
      <c r="AV15" s="450"/>
      <c r="AW15" s="450"/>
      <c r="AX15" s="450"/>
      <c r="AY15" s="450"/>
      <c r="AZ15" s="451"/>
      <c r="BC15" s="11" t="s">
        <v>1258</v>
      </c>
      <c r="BD15" s="6" t="str">
        <f>IF(BH2=TRUE,"list_option_2","list_option_1")</f>
        <v>list_option_1</v>
      </c>
      <c r="BE15" s="81"/>
      <c r="BF15" s="82"/>
    </row>
    <row r="16" spans="1:60" ht="75" customHeight="1" x14ac:dyDescent="0.4">
      <c r="A16" s="516" t="s">
        <v>1050</v>
      </c>
      <c r="B16" s="441"/>
      <c r="C16" s="441"/>
      <c r="D16" s="441"/>
      <c r="E16" s="441"/>
      <c r="F16" s="441"/>
      <c r="G16" s="441"/>
      <c r="H16" s="441"/>
      <c r="I16" s="441"/>
      <c r="J16" s="441"/>
      <c r="K16" s="441"/>
      <c r="L16" s="441"/>
      <c r="M16" s="442"/>
      <c r="N16" s="639"/>
      <c r="O16" s="640"/>
      <c r="P16" s="640"/>
      <c r="Q16" s="640"/>
      <c r="R16" s="640"/>
      <c r="S16" s="640"/>
      <c r="T16" s="640"/>
      <c r="U16" s="640"/>
      <c r="V16" s="640"/>
      <c r="W16" s="640"/>
      <c r="X16" s="640"/>
      <c r="Y16" s="640"/>
      <c r="Z16" s="640"/>
      <c r="AA16" s="640"/>
      <c r="AB16" s="640"/>
      <c r="AC16" s="640"/>
      <c r="AD16" s="640"/>
      <c r="AE16" s="640"/>
      <c r="AF16" s="640"/>
      <c r="AG16" s="641"/>
      <c r="AH16" s="460" t="s">
        <v>1020</v>
      </c>
      <c r="AI16" s="450"/>
      <c r="AJ16" s="450"/>
      <c r="AK16" s="450"/>
      <c r="AL16" s="450"/>
      <c r="AM16" s="450"/>
      <c r="AN16" s="450"/>
      <c r="AO16" s="450"/>
      <c r="AP16" s="450"/>
      <c r="AQ16" s="450"/>
      <c r="AR16" s="450"/>
      <c r="AS16" s="450"/>
      <c r="AT16" s="450"/>
      <c r="AU16" s="450"/>
      <c r="AV16" s="450"/>
      <c r="AW16" s="450"/>
      <c r="AX16" s="450"/>
      <c r="AY16" s="450"/>
      <c r="AZ16" s="451"/>
      <c r="BC16" s="79"/>
      <c r="BD16" s="79"/>
      <c r="BE16" s="80" t="s">
        <v>865</v>
      </c>
      <c r="BF16" s="2" t="b">
        <f>OR(基本情報!$N$32="",$BD$2=TRUE)</f>
        <v>1</v>
      </c>
    </row>
    <row r="17" ht="40.15" customHeight="1" x14ac:dyDescent="0.4"/>
  </sheetData>
  <sheetProtection algorithmName="SHA-512" hashValue="hzrLLW1tvXomwr4g1f81N5v2bx7WRnbYJD0FWMoHEGtQO8OsevvOznUHZUoOBZNPdNBC1cPJqpSERG1JpUwEoQ==" saltValue="60P0arpJgxp+gVp0oa878g==" spinCount="100000" sheet="1" objects="1" scenarios="1" selectLockedCells="1"/>
  <mergeCells count="35">
    <mergeCell ref="A12:M12"/>
    <mergeCell ref="AH12:AZ12"/>
    <mergeCell ref="X12:AA12"/>
    <mergeCell ref="AB12:AG12"/>
    <mergeCell ref="AH8:AZ8"/>
    <mergeCell ref="N8:AG8"/>
    <mergeCell ref="AB11:AG11"/>
    <mergeCell ref="X11:AA11"/>
    <mergeCell ref="N11:W11"/>
    <mergeCell ref="N16:AG16"/>
    <mergeCell ref="AH16:AZ16"/>
    <mergeCell ref="A13:M13"/>
    <mergeCell ref="A16:M16"/>
    <mergeCell ref="A15:M15"/>
    <mergeCell ref="N15:AG15"/>
    <mergeCell ref="AH15:AZ15"/>
    <mergeCell ref="N13:AG13"/>
    <mergeCell ref="AH13:AZ13"/>
    <mergeCell ref="A14:M14"/>
    <mergeCell ref="A5:AZ5"/>
    <mergeCell ref="A3:AZ3"/>
    <mergeCell ref="A6:AZ6"/>
    <mergeCell ref="N14:AG14"/>
    <mergeCell ref="AH14:AZ14"/>
    <mergeCell ref="A7:AZ7"/>
    <mergeCell ref="A11:M11"/>
    <mergeCell ref="AH11:AZ11"/>
    <mergeCell ref="N12:W12"/>
    <mergeCell ref="A8:M8"/>
    <mergeCell ref="A9:M9"/>
    <mergeCell ref="N9:AG9"/>
    <mergeCell ref="AH9:AZ9"/>
    <mergeCell ref="A10:M10"/>
    <mergeCell ref="N10:AG10"/>
    <mergeCell ref="AH10:AZ10"/>
  </mergeCells>
  <phoneticPr fontId="2"/>
  <conditionalFormatting sqref="N8:AG8">
    <cfRule type="expression" dxfId="25" priority="84" stopIfTrue="1">
      <formula>$BF$8=FALSE</formula>
    </cfRule>
  </conditionalFormatting>
  <conditionalFormatting sqref="N10:AG10">
    <cfRule type="expression" dxfId="24" priority="86" stopIfTrue="1">
      <formula>$BF$10=FALSE</formula>
    </cfRule>
  </conditionalFormatting>
  <conditionalFormatting sqref="N13:AG13">
    <cfRule type="expression" dxfId="23" priority="92" stopIfTrue="1">
      <formula>$BF$13=FALSE</formula>
    </cfRule>
  </conditionalFormatting>
  <conditionalFormatting sqref="N14:AG14">
    <cfRule type="expression" dxfId="22" priority="94" stopIfTrue="1">
      <formula>$BF$14=FALSE</formula>
    </cfRule>
  </conditionalFormatting>
  <conditionalFormatting sqref="N16:AG16">
    <cfRule type="expression" dxfId="21" priority="96" stopIfTrue="1">
      <formula>$BF$16=FALSE</formula>
    </cfRule>
  </conditionalFormatting>
  <conditionalFormatting sqref="X11:AG11">
    <cfRule type="expression" dxfId="20" priority="2" stopIfTrue="1">
      <formula>$BF$11=FALSE</formula>
    </cfRule>
  </conditionalFormatting>
  <conditionalFormatting sqref="X12:AG12">
    <cfRule type="expression" dxfId="19" priority="1" stopIfTrue="1">
      <formula>$BF$12=FALSE</formula>
    </cfRule>
  </conditionalFormatting>
  <dataValidations count="6">
    <dataValidation type="list" allowBlank="1" showInputMessage="1" showErrorMessage="1" sqref="N11:W12 N10:AG10 N13:AG14 N16:AG16" xr:uid="{00000000-0002-0000-0400-000000000000}">
      <formula1>list_option_1</formula1>
    </dataValidation>
    <dataValidation type="list" allowBlank="1" showInputMessage="1" showErrorMessage="1" sqref="N9:AG9" xr:uid="{00000000-0002-0000-0400-000001000000}">
      <formula1>INDIRECT($BD$9)</formula1>
    </dataValidation>
    <dataValidation type="list" allowBlank="1" showInputMessage="1" showErrorMessage="1" sqref="N8:AG8" xr:uid="{00000000-0002-0000-0400-000002000000}">
      <formula1>INDIRECT($BD$8)</formula1>
    </dataValidation>
    <dataValidation type="whole" imeMode="halfAlpha" allowBlank="1" showInputMessage="1" showErrorMessage="1" sqref="X11:AA11" xr:uid="{00000000-0002-0000-0400-000003000000}">
      <formula1>5</formula1>
      <formula2>99999</formula2>
    </dataValidation>
    <dataValidation type="whole" imeMode="halfAlpha" allowBlank="1" showInputMessage="1" showErrorMessage="1" sqref="X12:AA12" xr:uid="{00000000-0002-0000-0400-000004000000}">
      <formula1>1</formula1>
      <formula2>99999</formula2>
    </dataValidation>
    <dataValidation type="list" allowBlank="1" showInputMessage="1" showErrorMessage="1" sqref="N15:AG15" xr:uid="{00000000-0002-0000-0400-000005000000}">
      <formula1>INDIRECT($BD$15)</formula1>
    </dataValidation>
  </dataValidations>
  <printOptions horizontalCentered="1"/>
  <pageMargins left="0.19685039370078741" right="0.19685039370078741" top="0.59055118110236227" bottom="0.47244094488188981" header="0.31496062992125984" footer="0.31496062992125984"/>
  <pageSetup paperSize="9" scale="50" fitToHeight="0" orientation="portrait" horizontalDpi="1200" verticalDpi="1200" r:id="rId1"/>
  <headerFooter>
    <oddHeader>&amp;R&amp;F</oddHeader>
    <oddFooter xml:space="preserve">&amp;L&amp;A&amp;C&amp;P /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BG37"/>
  <sheetViews>
    <sheetView showGridLines="0" zoomScale="90" zoomScaleNormal="90" zoomScaleSheetLayoutView="90" workbookViewId="0">
      <selection activeCell="N6" sqref="N6:AG6"/>
    </sheetView>
  </sheetViews>
  <sheetFormatPr defaultColWidth="3.5" defaultRowHeight="13.5" outlineLevelCol="1" x14ac:dyDescent="0.4"/>
  <cols>
    <col min="1" max="53" width="3.5" style="1"/>
    <col min="54" max="54" width="3.5" style="1" hidden="1" customWidth="1" outlineLevel="1"/>
    <col min="55" max="56" width="20" style="1" hidden="1" customWidth="1" outlineLevel="1"/>
    <col min="57" max="58" width="6.75" style="1" hidden="1" customWidth="1" outlineLevel="1"/>
    <col min="59" max="59" width="3.5" style="1" collapsed="1"/>
    <col min="60" max="16384" width="3.5" style="1"/>
  </cols>
  <sheetData>
    <row r="1" spans="1:56" ht="25.9" customHeight="1" x14ac:dyDescent="0.4">
      <c r="AZ1" s="112" t="str">
        <f>基本情報!$AZ$1</f>
        <v>Ver.1.04B(2021/7/20)</v>
      </c>
    </row>
    <row r="2" spans="1:56" ht="25.9" customHeight="1" x14ac:dyDescent="0.4"/>
    <row r="3" spans="1:56" ht="55.15" customHeight="1" x14ac:dyDescent="0.4">
      <c r="A3" s="456" t="str">
        <f>基本情報!A5</f>
        <v>第６種オープンコンピュータ通信網サービス　IP1/forVPN/動的IP　契約申込書（新規）</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row>
    <row r="5" spans="1:56" ht="28.5" customHeight="1" x14ac:dyDescent="0.4">
      <c r="A5" s="591" t="s">
        <v>193</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592"/>
      <c r="AO5" s="592"/>
      <c r="AP5" s="592"/>
      <c r="AQ5" s="592"/>
      <c r="AR5" s="592"/>
      <c r="AS5" s="592"/>
      <c r="AT5" s="592"/>
      <c r="AU5" s="592"/>
      <c r="AV5" s="592"/>
      <c r="AW5" s="592"/>
      <c r="AX5" s="592"/>
      <c r="AY5" s="592"/>
      <c r="AZ5" s="593"/>
    </row>
    <row r="6" spans="1:56" ht="40.15" customHeight="1" x14ac:dyDescent="0.4">
      <c r="A6" s="440" t="s">
        <v>1024</v>
      </c>
      <c r="B6" s="441"/>
      <c r="C6" s="441"/>
      <c r="D6" s="441"/>
      <c r="E6" s="441"/>
      <c r="F6" s="441"/>
      <c r="G6" s="441"/>
      <c r="H6" s="441"/>
      <c r="I6" s="441"/>
      <c r="J6" s="441"/>
      <c r="K6" s="441"/>
      <c r="L6" s="441"/>
      <c r="M6" s="442"/>
      <c r="N6" s="639"/>
      <c r="O6" s="640"/>
      <c r="P6" s="640"/>
      <c r="Q6" s="640"/>
      <c r="R6" s="640"/>
      <c r="S6" s="640"/>
      <c r="T6" s="640"/>
      <c r="U6" s="640"/>
      <c r="V6" s="640"/>
      <c r="W6" s="640"/>
      <c r="X6" s="640"/>
      <c r="Y6" s="640"/>
      <c r="Z6" s="640"/>
      <c r="AA6" s="640"/>
      <c r="AB6" s="640"/>
      <c r="AC6" s="640"/>
      <c r="AD6" s="640"/>
      <c r="AE6" s="640"/>
      <c r="AF6" s="640"/>
      <c r="AG6" s="641"/>
      <c r="AH6" s="664" t="s">
        <v>866</v>
      </c>
      <c r="AI6" s="653"/>
      <c r="AJ6" s="653"/>
      <c r="AK6" s="653"/>
      <c r="AL6" s="653"/>
      <c r="AM6" s="653"/>
      <c r="AN6" s="653"/>
      <c r="AO6" s="653"/>
      <c r="AP6" s="653"/>
      <c r="AQ6" s="653"/>
      <c r="AR6" s="653"/>
      <c r="AS6" s="653"/>
      <c r="AT6" s="653"/>
      <c r="AU6" s="653"/>
      <c r="AV6" s="653"/>
      <c r="AW6" s="653"/>
      <c r="AX6" s="653"/>
      <c r="AY6" s="653"/>
      <c r="AZ6" s="654"/>
    </row>
    <row r="7" spans="1:56" ht="40.15" customHeight="1" x14ac:dyDescent="0.4">
      <c r="A7" s="516" t="s">
        <v>1026</v>
      </c>
      <c r="B7" s="441"/>
      <c r="C7" s="441"/>
      <c r="D7" s="441"/>
      <c r="E7" s="441"/>
      <c r="F7" s="441"/>
      <c r="G7" s="441"/>
      <c r="H7" s="441"/>
      <c r="I7" s="441"/>
      <c r="J7" s="441"/>
      <c r="K7" s="441"/>
      <c r="L7" s="441"/>
      <c r="M7" s="442"/>
      <c r="N7" s="639"/>
      <c r="O7" s="640"/>
      <c r="P7" s="640"/>
      <c r="Q7" s="640"/>
      <c r="R7" s="640"/>
      <c r="S7" s="640"/>
      <c r="T7" s="640"/>
      <c r="U7" s="640"/>
      <c r="V7" s="640"/>
      <c r="W7" s="640"/>
      <c r="X7" s="640"/>
      <c r="Y7" s="640"/>
      <c r="Z7" s="640"/>
      <c r="AA7" s="640"/>
      <c r="AB7" s="640"/>
      <c r="AC7" s="640"/>
      <c r="AD7" s="640"/>
      <c r="AE7" s="640"/>
      <c r="AF7" s="640"/>
      <c r="AG7" s="641"/>
      <c r="AH7" s="652" t="s">
        <v>1030</v>
      </c>
      <c r="AI7" s="653"/>
      <c r="AJ7" s="653"/>
      <c r="AK7" s="653"/>
      <c r="AL7" s="653"/>
      <c r="AM7" s="653"/>
      <c r="AN7" s="653"/>
      <c r="AO7" s="653"/>
      <c r="AP7" s="653"/>
      <c r="AQ7" s="653"/>
      <c r="AR7" s="653"/>
      <c r="AS7" s="653"/>
      <c r="AT7" s="653"/>
      <c r="AU7" s="653"/>
      <c r="AV7" s="653"/>
      <c r="AW7" s="653"/>
      <c r="AX7" s="653"/>
      <c r="AY7" s="653"/>
      <c r="AZ7" s="654"/>
      <c r="BC7" s="80" t="s">
        <v>907</v>
      </c>
      <c r="BD7" s="2" t="b">
        <f>$N$6&lt;&gt;"希望しない"</f>
        <v>1</v>
      </c>
    </row>
    <row r="8" spans="1:56" ht="40.15" customHeight="1" x14ac:dyDescent="0.4">
      <c r="A8" s="440" t="s">
        <v>1025</v>
      </c>
      <c r="B8" s="441"/>
      <c r="C8" s="441"/>
      <c r="D8" s="441"/>
      <c r="E8" s="441"/>
      <c r="F8" s="441"/>
      <c r="G8" s="441"/>
      <c r="H8" s="441"/>
      <c r="I8" s="441"/>
      <c r="J8" s="441"/>
      <c r="K8" s="441"/>
      <c r="L8" s="441"/>
      <c r="M8" s="442"/>
      <c r="N8" s="639"/>
      <c r="O8" s="640"/>
      <c r="P8" s="640"/>
      <c r="Q8" s="640"/>
      <c r="R8" s="640"/>
      <c r="S8" s="640"/>
      <c r="T8" s="640"/>
      <c r="U8" s="640"/>
      <c r="V8" s="640"/>
      <c r="W8" s="640"/>
      <c r="X8" s="640"/>
      <c r="Y8" s="640"/>
      <c r="Z8" s="640"/>
      <c r="AA8" s="640"/>
      <c r="AB8" s="640"/>
      <c r="AC8" s="640"/>
      <c r="AD8" s="640"/>
      <c r="AE8" s="640"/>
      <c r="AF8" s="640"/>
      <c r="AG8" s="641"/>
      <c r="AH8" s="664" t="s">
        <v>866</v>
      </c>
      <c r="AI8" s="653"/>
      <c r="AJ8" s="653"/>
      <c r="AK8" s="653"/>
      <c r="AL8" s="653"/>
      <c r="AM8" s="653"/>
      <c r="AN8" s="653"/>
      <c r="AO8" s="653"/>
      <c r="AP8" s="653"/>
      <c r="AQ8" s="653"/>
      <c r="AR8" s="653"/>
      <c r="AS8" s="653"/>
      <c r="AT8" s="653"/>
      <c r="AU8" s="653"/>
      <c r="AV8" s="653"/>
      <c r="AW8" s="653"/>
      <c r="AX8" s="653"/>
      <c r="AY8" s="653"/>
      <c r="AZ8" s="654"/>
    </row>
    <row r="9" spans="1:56" ht="28.5" customHeight="1" x14ac:dyDescent="0.4">
      <c r="A9" s="591" t="s">
        <v>194</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3"/>
    </row>
    <row r="10" spans="1:56" ht="61.9" customHeight="1" x14ac:dyDescent="0.4">
      <c r="A10" s="661" t="s">
        <v>1051</v>
      </c>
      <c r="B10" s="662"/>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3"/>
    </row>
    <row r="11" spans="1:56" ht="108.6" customHeight="1" x14ac:dyDescent="0.4">
      <c r="A11" s="658" t="s">
        <v>1052</v>
      </c>
      <c r="B11" s="659"/>
      <c r="C11" s="659"/>
      <c r="D11" s="659"/>
      <c r="E11" s="659"/>
      <c r="F11" s="659"/>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59"/>
      <c r="AZ11" s="660"/>
    </row>
    <row r="12" spans="1:56" ht="55.15" customHeight="1" x14ac:dyDescent="0.4">
      <c r="A12" s="665" t="s">
        <v>1027</v>
      </c>
      <c r="B12" s="666"/>
      <c r="C12" s="666"/>
      <c r="D12" s="666"/>
      <c r="E12" s="666"/>
      <c r="F12" s="667"/>
      <c r="G12" s="440" t="s">
        <v>195</v>
      </c>
      <c r="H12" s="441"/>
      <c r="I12" s="441"/>
      <c r="J12" s="441"/>
      <c r="K12" s="441"/>
      <c r="L12" s="441"/>
      <c r="M12" s="442"/>
      <c r="N12" s="655"/>
      <c r="O12" s="656"/>
      <c r="P12" s="656"/>
      <c r="Q12" s="656"/>
      <c r="R12" s="656"/>
      <c r="S12" s="656"/>
      <c r="T12" s="656"/>
      <c r="U12" s="656"/>
      <c r="V12" s="656"/>
      <c r="W12" s="656"/>
      <c r="X12" s="656"/>
      <c r="Y12" s="656"/>
      <c r="Z12" s="656"/>
      <c r="AA12" s="656"/>
      <c r="AB12" s="656"/>
      <c r="AC12" s="656"/>
      <c r="AD12" s="656"/>
      <c r="AE12" s="656"/>
      <c r="AF12" s="656"/>
      <c r="AG12" s="657"/>
      <c r="AH12" s="682" t="s">
        <v>1028</v>
      </c>
      <c r="AI12" s="683"/>
      <c r="AJ12" s="683"/>
      <c r="AK12" s="683"/>
      <c r="AL12" s="683"/>
      <c r="AM12" s="683"/>
      <c r="AN12" s="683"/>
      <c r="AO12" s="683"/>
      <c r="AP12" s="683"/>
      <c r="AQ12" s="683"/>
      <c r="AR12" s="683"/>
      <c r="AS12" s="683"/>
      <c r="AT12" s="683"/>
      <c r="AU12" s="683"/>
      <c r="AV12" s="683"/>
      <c r="AW12" s="683"/>
      <c r="AX12" s="683"/>
      <c r="AY12" s="683"/>
      <c r="AZ12" s="684"/>
      <c r="BC12" s="80" t="s">
        <v>1043</v>
      </c>
      <c r="BD12" s="2" t="b">
        <f>$N$6&lt;&gt;"希望しない"</f>
        <v>1</v>
      </c>
    </row>
    <row r="13" spans="1:56" ht="55.15" customHeight="1" x14ac:dyDescent="0.4">
      <c r="A13" s="668"/>
      <c r="B13" s="669"/>
      <c r="C13" s="669"/>
      <c r="D13" s="669"/>
      <c r="E13" s="669"/>
      <c r="F13" s="670"/>
      <c r="G13" s="440" t="s">
        <v>196</v>
      </c>
      <c r="H13" s="441"/>
      <c r="I13" s="441"/>
      <c r="J13" s="441"/>
      <c r="K13" s="441"/>
      <c r="L13" s="441"/>
      <c r="M13" s="442"/>
      <c r="N13" s="655"/>
      <c r="O13" s="656"/>
      <c r="P13" s="656"/>
      <c r="Q13" s="656"/>
      <c r="R13" s="656"/>
      <c r="S13" s="656"/>
      <c r="T13" s="656"/>
      <c r="U13" s="656"/>
      <c r="V13" s="656"/>
      <c r="W13" s="656"/>
      <c r="X13" s="656"/>
      <c r="Y13" s="656"/>
      <c r="Z13" s="656"/>
      <c r="AA13" s="656"/>
      <c r="AB13" s="656"/>
      <c r="AC13" s="656"/>
      <c r="AD13" s="656"/>
      <c r="AE13" s="656"/>
      <c r="AF13" s="656"/>
      <c r="AG13" s="657"/>
      <c r="AH13" s="685"/>
      <c r="AI13" s="686"/>
      <c r="AJ13" s="686"/>
      <c r="AK13" s="686"/>
      <c r="AL13" s="686"/>
      <c r="AM13" s="686"/>
      <c r="AN13" s="686"/>
      <c r="AO13" s="686"/>
      <c r="AP13" s="686"/>
      <c r="AQ13" s="686"/>
      <c r="AR13" s="686"/>
      <c r="AS13" s="686"/>
      <c r="AT13" s="686"/>
      <c r="AU13" s="686"/>
      <c r="AV13" s="686"/>
      <c r="AW13" s="686"/>
      <c r="AX13" s="686"/>
      <c r="AY13" s="686"/>
      <c r="AZ13" s="687"/>
    </row>
    <row r="14" spans="1:56" ht="55.15" customHeight="1" x14ac:dyDescent="0.4">
      <c r="A14" s="671">
        <v>1</v>
      </c>
      <c r="B14" s="672"/>
      <c r="C14" s="672"/>
      <c r="D14" s="672"/>
      <c r="E14" s="672"/>
      <c r="F14" s="673"/>
      <c r="G14" s="440" t="s">
        <v>197</v>
      </c>
      <c r="H14" s="441"/>
      <c r="I14" s="441"/>
      <c r="J14" s="441"/>
      <c r="K14" s="441"/>
      <c r="L14" s="441"/>
      <c r="M14" s="442"/>
      <c r="N14" s="655"/>
      <c r="O14" s="656"/>
      <c r="P14" s="656"/>
      <c r="Q14" s="656"/>
      <c r="R14" s="656"/>
      <c r="S14" s="656"/>
      <c r="T14" s="656"/>
      <c r="U14" s="656"/>
      <c r="V14" s="656"/>
      <c r="W14" s="656"/>
      <c r="X14" s="656"/>
      <c r="Y14" s="656"/>
      <c r="Z14" s="656"/>
      <c r="AA14" s="656"/>
      <c r="AB14" s="656"/>
      <c r="AC14" s="656"/>
      <c r="AD14" s="656"/>
      <c r="AE14" s="656"/>
      <c r="AF14" s="656"/>
      <c r="AG14" s="657"/>
      <c r="AH14" s="688"/>
      <c r="AI14" s="689"/>
      <c r="AJ14" s="689"/>
      <c r="AK14" s="689"/>
      <c r="AL14" s="689"/>
      <c r="AM14" s="689"/>
      <c r="AN14" s="689"/>
      <c r="AO14" s="689"/>
      <c r="AP14" s="689"/>
      <c r="AQ14" s="689"/>
      <c r="AR14" s="689"/>
      <c r="AS14" s="689"/>
      <c r="AT14" s="689"/>
      <c r="AU14" s="689"/>
      <c r="AV14" s="689"/>
      <c r="AW14" s="689"/>
      <c r="AX14" s="689"/>
      <c r="AY14" s="689"/>
      <c r="AZ14" s="690"/>
    </row>
    <row r="15" spans="1:56" ht="40.15" customHeight="1" x14ac:dyDescent="0.4">
      <c r="A15" s="674"/>
      <c r="B15" s="675"/>
      <c r="C15" s="675"/>
      <c r="D15" s="675"/>
      <c r="E15" s="675"/>
      <c r="F15" s="676"/>
      <c r="G15" s="440" t="s">
        <v>400</v>
      </c>
      <c r="H15" s="441"/>
      <c r="I15" s="441"/>
      <c r="J15" s="441"/>
      <c r="K15" s="441"/>
      <c r="L15" s="441"/>
      <c r="M15" s="442"/>
      <c r="N15" s="639"/>
      <c r="O15" s="640"/>
      <c r="P15" s="640"/>
      <c r="Q15" s="640"/>
      <c r="R15" s="640"/>
      <c r="S15" s="640"/>
      <c r="T15" s="640"/>
      <c r="U15" s="640"/>
      <c r="V15" s="640"/>
      <c r="W15" s="640"/>
      <c r="X15" s="640"/>
      <c r="Y15" s="640"/>
      <c r="Z15" s="640"/>
      <c r="AA15" s="640"/>
      <c r="AB15" s="640"/>
      <c r="AC15" s="640"/>
      <c r="AD15" s="640"/>
      <c r="AE15" s="640"/>
      <c r="AF15" s="640"/>
      <c r="AG15" s="641"/>
      <c r="AH15" s="652" t="s">
        <v>1029</v>
      </c>
      <c r="AI15" s="653"/>
      <c r="AJ15" s="653"/>
      <c r="AK15" s="653"/>
      <c r="AL15" s="653"/>
      <c r="AM15" s="653"/>
      <c r="AN15" s="653"/>
      <c r="AO15" s="653"/>
      <c r="AP15" s="653"/>
      <c r="AQ15" s="653"/>
      <c r="AR15" s="653"/>
      <c r="AS15" s="653"/>
      <c r="AT15" s="653"/>
      <c r="AU15" s="653"/>
      <c r="AV15" s="653"/>
      <c r="AW15" s="653"/>
      <c r="AX15" s="653"/>
      <c r="AY15" s="653"/>
      <c r="AZ15" s="654"/>
    </row>
    <row r="16" spans="1:56" ht="55.15" customHeight="1" x14ac:dyDescent="0.4">
      <c r="A16" s="665" t="s">
        <v>1027</v>
      </c>
      <c r="B16" s="666"/>
      <c r="C16" s="666"/>
      <c r="D16" s="666"/>
      <c r="E16" s="666"/>
      <c r="F16" s="667"/>
      <c r="G16" s="440" t="s">
        <v>195</v>
      </c>
      <c r="H16" s="441"/>
      <c r="I16" s="441"/>
      <c r="J16" s="441"/>
      <c r="K16" s="441"/>
      <c r="L16" s="441"/>
      <c r="M16" s="442"/>
      <c r="N16" s="655"/>
      <c r="O16" s="656"/>
      <c r="P16" s="656"/>
      <c r="Q16" s="656"/>
      <c r="R16" s="656"/>
      <c r="S16" s="656"/>
      <c r="T16" s="656"/>
      <c r="U16" s="656"/>
      <c r="V16" s="656"/>
      <c r="W16" s="656"/>
      <c r="X16" s="656"/>
      <c r="Y16" s="656"/>
      <c r="Z16" s="656"/>
      <c r="AA16" s="656"/>
      <c r="AB16" s="656"/>
      <c r="AC16" s="656"/>
      <c r="AD16" s="656"/>
      <c r="AE16" s="656"/>
      <c r="AF16" s="656"/>
      <c r="AG16" s="657"/>
      <c r="AH16" s="682" t="s">
        <v>1028</v>
      </c>
      <c r="AI16" s="683"/>
      <c r="AJ16" s="683"/>
      <c r="AK16" s="683"/>
      <c r="AL16" s="683"/>
      <c r="AM16" s="683"/>
      <c r="AN16" s="683"/>
      <c r="AO16" s="683"/>
      <c r="AP16" s="683"/>
      <c r="AQ16" s="683"/>
      <c r="AR16" s="683"/>
      <c r="AS16" s="683"/>
      <c r="AT16" s="683"/>
      <c r="AU16" s="683"/>
      <c r="AV16" s="683"/>
      <c r="AW16" s="683"/>
      <c r="AX16" s="683"/>
      <c r="AY16" s="683"/>
      <c r="AZ16" s="684"/>
      <c r="BC16" s="80" t="s">
        <v>867</v>
      </c>
      <c r="BD16" s="2" t="b">
        <f>OR(AND($N$6&lt;&gt;"希望しない",$N$7=""),$N$7="利用する")</f>
        <v>1</v>
      </c>
    </row>
    <row r="17" spans="1:56" ht="55.15" customHeight="1" x14ac:dyDescent="0.4">
      <c r="A17" s="668"/>
      <c r="B17" s="669"/>
      <c r="C17" s="669"/>
      <c r="D17" s="669"/>
      <c r="E17" s="669"/>
      <c r="F17" s="670"/>
      <c r="G17" s="440" t="s">
        <v>196</v>
      </c>
      <c r="H17" s="441"/>
      <c r="I17" s="441"/>
      <c r="J17" s="441"/>
      <c r="K17" s="441"/>
      <c r="L17" s="441"/>
      <c r="M17" s="442"/>
      <c r="N17" s="655"/>
      <c r="O17" s="656"/>
      <c r="P17" s="656"/>
      <c r="Q17" s="656"/>
      <c r="R17" s="656"/>
      <c r="S17" s="656"/>
      <c r="T17" s="656"/>
      <c r="U17" s="656"/>
      <c r="V17" s="656"/>
      <c r="W17" s="656"/>
      <c r="X17" s="656"/>
      <c r="Y17" s="656"/>
      <c r="Z17" s="656"/>
      <c r="AA17" s="656"/>
      <c r="AB17" s="656"/>
      <c r="AC17" s="656"/>
      <c r="AD17" s="656"/>
      <c r="AE17" s="656"/>
      <c r="AF17" s="656"/>
      <c r="AG17" s="657"/>
      <c r="AH17" s="685"/>
      <c r="AI17" s="686"/>
      <c r="AJ17" s="686"/>
      <c r="AK17" s="686"/>
      <c r="AL17" s="686"/>
      <c r="AM17" s="686"/>
      <c r="AN17" s="686"/>
      <c r="AO17" s="686"/>
      <c r="AP17" s="686"/>
      <c r="AQ17" s="686"/>
      <c r="AR17" s="686"/>
      <c r="AS17" s="686"/>
      <c r="AT17" s="686"/>
      <c r="AU17" s="686"/>
      <c r="AV17" s="686"/>
      <c r="AW17" s="686"/>
      <c r="AX17" s="686"/>
      <c r="AY17" s="686"/>
      <c r="AZ17" s="687"/>
    </row>
    <row r="18" spans="1:56" ht="55.15" customHeight="1" x14ac:dyDescent="0.4">
      <c r="A18" s="671">
        <v>2</v>
      </c>
      <c r="B18" s="672"/>
      <c r="C18" s="672"/>
      <c r="D18" s="672"/>
      <c r="E18" s="672"/>
      <c r="F18" s="673"/>
      <c r="G18" s="440" t="s">
        <v>197</v>
      </c>
      <c r="H18" s="441"/>
      <c r="I18" s="441"/>
      <c r="J18" s="441"/>
      <c r="K18" s="441"/>
      <c r="L18" s="441"/>
      <c r="M18" s="442"/>
      <c r="N18" s="655"/>
      <c r="O18" s="656"/>
      <c r="P18" s="656"/>
      <c r="Q18" s="656"/>
      <c r="R18" s="656"/>
      <c r="S18" s="656"/>
      <c r="T18" s="656"/>
      <c r="U18" s="656"/>
      <c r="V18" s="656"/>
      <c r="W18" s="656"/>
      <c r="X18" s="656"/>
      <c r="Y18" s="656"/>
      <c r="Z18" s="656"/>
      <c r="AA18" s="656"/>
      <c r="AB18" s="656"/>
      <c r="AC18" s="656"/>
      <c r="AD18" s="656"/>
      <c r="AE18" s="656"/>
      <c r="AF18" s="656"/>
      <c r="AG18" s="657"/>
      <c r="AH18" s="688"/>
      <c r="AI18" s="689"/>
      <c r="AJ18" s="689"/>
      <c r="AK18" s="689"/>
      <c r="AL18" s="689"/>
      <c r="AM18" s="689"/>
      <c r="AN18" s="689"/>
      <c r="AO18" s="689"/>
      <c r="AP18" s="689"/>
      <c r="AQ18" s="689"/>
      <c r="AR18" s="689"/>
      <c r="AS18" s="689"/>
      <c r="AT18" s="689"/>
      <c r="AU18" s="689"/>
      <c r="AV18" s="689"/>
      <c r="AW18" s="689"/>
      <c r="AX18" s="689"/>
      <c r="AY18" s="689"/>
      <c r="AZ18" s="690"/>
    </row>
    <row r="19" spans="1:56" ht="40.15" customHeight="1" x14ac:dyDescent="0.4">
      <c r="A19" s="674"/>
      <c r="B19" s="675"/>
      <c r="C19" s="675"/>
      <c r="D19" s="675"/>
      <c r="E19" s="675"/>
      <c r="F19" s="676"/>
      <c r="G19" s="440" t="s">
        <v>400</v>
      </c>
      <c r="H19" s="441"/>
      <c r="I19" s="441"/>
      <c r="J19" s="441"/>
      <c r="K19" s="441"/>
      <c r="L19" s="441"/>
      <c r="M19" s="442"/>
      <c r="N19" s="639"/>
      <c r="O19" s="640"/>
      <c r="P19" s="640"/>
      <c r="Q19" s="640"/>
      <c r="R19" s="640"/>
      <c r="S19" s="640"/>
      <c r="T19" s="640"/>
      <c r="U19" s="640"/>
      <c r="V19" s="640"/>
      <c r="W19" s="640"/>
      <c r="X19" s="640"/>
      <c r="Y19" s="640"/>
      <c r="Z19" s="640"/>
      <c r="AA19" s="640"/>
      <c r="AB19" s="640"/>
      <c r="AC19" s="640"/>
      <c r="AD19" s="640"/>
      <c r="AE19" s="640"/>
      <c r="AF19" s="640"/>
      <c r="AG19" s="641"/>
      <c r="AH19" s="652" t="s">
        <v>1029</v>
      </c>
      <c r="AI19" s="653"/>
      <c r="AJ19" s="653"/>
      <c r="AK19" s="653"/>
      <c r="AL19" s="653"/>
      <c r="AM19" s="653"/>
      <c r="AN19" s="653"/>
      <c r="AO19" s="653"/>
      <c r="AP19" s="653"/>
      <c r="AQ19" s="653"/>
      <c r="AR19" s="653"/>
      <c r="AS19" s="653"/>
      <c r="AT19" s="653"/>
      <c r="AU19" s="653"/>
      <c r="AV19" s="653"/>
      <c r="AW19" s="653"/>
      <c r="AX19" s="653"/>
      <c r="AY19" s="653"/>
      <c r="AZ19" s="654"/>
    </row>
    <row r="20" spans="1:56" ht="55.15" customHeight="1" x14ac:dyDescent="0.4">
      <c r="A20" s="665" t="s">
        <v>1027</v>
      </c>
      <c r="B20" s="666"/>
      <c r="C20" s="666"/>
      <c r="D20" s="666"/>
      <c r="E20" s="666"/>
      <c r="F20" s="667"/>
      <c r="G20" s="440" t="s">
        <v>195</v>
      </c>
      <c r="H20" s="441"/>
      <c r="I20" s="441"/>
      <c r="J20" s="441"/>
      <c r="K20" s="441"/>
      <c r="L20" s="441"/>
      <c r="M20" s="442"/>
      <c r="N20" s="655"/>
      <c r="O20" s="656"/>
      <c r="P20" s="656"/>
      <c r="Q20" s="656"/>
      <c r="R20" s="656"/>
      <c r="S20" s="656"/>
      <c r="T20" s="656"/>
      <c r="U20" s="656"/>
      <c r="V20" s="656"/>
      <c r="W20" s="656"/>
      <c r="X20" s="656"/>
      <c r="Y20" s="656"/>
      <c r="Z20" s="656"/>
      <c r="AA20" s="656"/>
      <c r="AB20" s="656"/>
      <c r="AC20" s="656"/>
      <c r="AD20" s="656"/>
      <c r="AE20" s="656"/>
      <c r="AF20" s="656"/>
      <c r="AG20" s="657"/>
      <c r="AH20" s="682" t="s">
        <v>1028</v>
      </c>
      <c r="AI20" s="683"/>
      <c r="AJ20" s="683"/>
      <c r="AK20" s="683"/>
      <c r="AL20" s="683"/>
      <c r="AM20" s="683"/>
      <c r="AN20" s="683"/>
      <c r="AO20" s="683"/>
      <c r="AP20" s="683"/>
      <c r="AQ20" s="683"/>
      <c r="AR20" s="683"/>
      <c r="AS20" s="683"/>
      <c r="AT20" s="683"/>
      <c r="AU20" s="683"/>
      <c r="AV20" s="683"/>
      <c r="AW20" s="683"/>
      <c r="AX20" s="683"/>
      <c r="AY20" s="683"/>
      <c r="AZ20" s="684"/>
      <c r="BC20" s="80" t="s">
        <v>1038</v>
      </c>
      <c r="BD20" s="2" t="b">
        <f>COUNTIF($N$34:$AC$35,"?*")=0</f>
        <v>1</v>
      </c>
    </row>
    <row r="21" spans="1:56" ht="55.15" customHeight="1" x14ac:dyDescent="0.4">
      <c r="A21" s="668"/>
      <c r="B21" s="669"/>
      <c r="C21" s="669"/>
      <c r="D21" s="669"/>
      <c r="E21" s="669"/>
      <c r="F21" s="670"/>
      <c r="G21" s="440" t="s">
        <v>196</v>
      </c>
      <c r="H21" s="441"/>
      <c r="I21" s="441"/>
      <c r="J21" s="441"/>
      <c r="K21" s="441"/>
      <c r="L21" s="441"/>
      <c r="M21" s="442"/>
      <c r="N21" s="655"/>
      <c r="O21" s="656"/>
      <c r="P21" s="656"/>
      <c r="Q21" s="656"/>
      <c r="R21" s="656"/>
      <c r="S21" s="656"/>
      <c r="T21" s="656"/>
      <c r="U21" s="656"/>
      <c r="V21" s="656"/>
      <c r="W21" s="656"/>
      <c r="X21" s="656"/>
      <c r="Y21" s="656"/>
      <c r="Z21" s="656"/>
      <c r="AA21" s="656"/>
      <c r="AB21" s="656"/>
      <c r="AC21" s="656"/>
      <c r="AD21" s="656"/>
      <c r="AE21" s="656"/>
      <c r="AF21" s="656"/>
      <c r="AG21" s="657"/>
      <c r="AH21" s="685"/>
      <c r="AI21" s="686"/>
      <c r="AJ21" s="686"/>
      <c r="AK21" s="686"/>
      <c r="AL21" s="686"/>
      <c r="AM21" s="686"/>
      <c r="AN21" s="686"/>
      <c r="AO21" s="686"/>
      <c r="AP21" s="686"/>
      <c r="AQ21" s="686"/>
      <c r="AR21" s="686"/>
      <c r="AS21" s="686"/>
      <c r="AT21" s="686"/>
      <c r="AU21" s="686"/>
      <c r="AV21" s="686"/>
      <c r="AW21" s="686"/>
      <c r="AX21" s="686"/>
      <c r="AY21" s="686"/>
      <c r="AZ21" s="687"/>
    </row>
    <row r="22" spans="1:56" ht="55.15" customHeight="1" x14ac:dyDescent="0.4">
      <c r="A22" s="671">
        <v>3</v>
      </c>
      <c r="B22" s="672"/>
      <c r="C22" s="672"/>
      <c r="D22" s="672"/>
      <c r="E22" s="672"/>
      <c r="F22" s="673"/>
      <c r="G22" s="440" t="s">
        <v>197</v>
      </c>
      <c r="H22" s="441"/>
      <c r="I22" s="441"/>
      <c r="J22" s="441"/>
      <c r="K22" s="441"/>
      <c r="L22" s="441"/>
      <c r="M22" s="442"/>
      <c r="N22" s="655"/>
      <c r="O22" s="656"/>
      <c r="P22" s="656"/>
      <c r="Q22" s="656"/>
      <c r="R22" s="656"/>
      <c r="S22" s="656"/>
      <c r="T22" s="656"/>
      <c r="U22" s="656"/>
      <c r="V22" s="656"/>
      <c r="W22" s="656"/>
      <c r="X22" s="656"/>
      <c r="Y22" s="656"/>
      <c r="Z22" s="656"/>
      <c r="AA22" s="656"/>
      <c r="AB22" s="656"/>
      <c r="AC22" s="656"/>
      <c r="AD22" s="656"/>
      <c r="AE22" s="656"/>
      <c r="AF22" s="656"/>
      <c r="AG22" s="657"/>
      <c r="AH22" s="688"/>
      <c r="AI22" s="689"/>
      <c r="AJ22" s="689"/>
      <c r="AK22" s="689"/>
      <c r="AL22" s="689"/>
      <c r="AM22" s="689"/>
      <c r="AN22" s="689"/>
      <c r="AO22" s="689"/>
      <c r="AP22" s="689"/>
      <c r="AQ22" s="689"/>
      <c r="AR22" s="689"/>
      <c r="AS22" s="689"/>
      <c r="AT22" s="689"/>
      <c r="AU22" s="689"/>
      <c r="AV22" s="689"/>
      <c r="AW22" s="689"/>
      <c r="AX22" s="689"/>
      <c r="AY22" s="689"/>
      <c r="AZ22" s="690"/>
    </row>
    <row r="23" spans="1:56" ht="40.15" customHeight="1" x14ac:dyDescent="0.4">
      <c r="A23" s="674"/>
      <c r="B23" s="675"/>
      <c r="C23" s="675"/>
      <c r="D23" s="675"/>
      <c r="E23" s="675"/>
      <c r="F23" s="676"/>
      <c r="G23" s="440" t="s">
        <v>400</v>
      </c>
      <c r="H23" s="441"/>
      <c r="I23" s="441"/>
      <c r="J23" s="441"/>
      <c r="K23" s="441"/>
      <c r="L23" s="441"/>
      <c r="M23" s="442"/>
      <c r="N23" s="639"/>
      <c r="O23" s="640"/>
      <c r="P23" s="640"/>
      <c r="Q23" s="640"/>
      <c r="R23" s="640"/>
      <c r="S23" s="640"/>
      <c r="T23" s="640"/>
      <c r="U23" s="640"/>
      <c r="V23" s="640"/>
      <c r="W23" s="640"/>
      <c r="X23" s="640"/>
      <c r="Y23" s="640"/>
      <c r="Z23" s="640"/>
      <c r="AA23" s="640"/>
      <c r="AB23" s="640"/>
      <c r="AC23" s="640"/>
      <c r="AD23" s="640"/>
      <c r="AE23" s="640"/>
      <c r="AF23" s="640"/>
      <c r="AG23" s="641"/>
      <c r="AH23" s="652" t="s">
        <v>1029</v>
      </c>
      <c r="AI23" s="653"/>
      <c r="AJ23" s="653"/>
      <c r="AK23" s="653"/>
      <c r="AL23" s="653"/>
      <c r="AM23" s="653"/>
      <c r="AN23" s="653"/>
      <c r="AO23" s="653"/>
      <c r="AP23" s="653"/>
      <c r="AQ23" s="653"/>
      <c r="AR23" s="653"/>
      <c r="AS23" s="653"/>
      <c r="AT23" s="653"/>
      <c r="AU23" s="653"/>
      <c r="AV23" s="653"/>
      <c r="AW23" s="653"/>
      <c r="AX23" s="653"/>
      <c r="AY23" s="653"/>
      <c r="AZ23" s="654"/>
    </row>
    <row r="24" spans="1:56" ht="55.15" customHeight="1" x14ac:dyDescent="0.4">
      <c r="A24" s="665" t="s">
        <v>1027</v>
      </c>
      <c r="B24" s="666"/>
      <c r="C24" s="666"/>
      <c r="D24" s="666"/>
      <c r="E24" s="666"/>
      <c r="F24" s="667"/>
      <c r="G24" s="440" t="s">
        <v>195</v>
      </c>
      <c r="H24" s="441"/>
      <c r="I24" s="441"/>
      <c r="J24" s="441"/>
      <c r="K24" s="441"/>
      <c r="L24" s="441"/>
      <c r="M24" s="442"/>
      <c r="N24" s="655"/>
      <c r="O24" s="656"/>
      <c r="P24" s="656"/>
      <c r="Q24" s="656"/>
      <c r="R24" s="656"/>
      <c r="S24" s="656"/>
      <c r="T24" s="656"/>
      <c r="U24" s="656"/>
      <c r="V24" s="656"/>
      <c r="W24" s="656"/>
      <c r="X24" s="656"/>
      <c r="Y24" s="656"/>
      <c r="Z24" s="656"/>
      <c r="AA24" s="656"/>
      <c r="AB24" s="656"/>
      <c r="AC24" s="656"/>
      <c r="AD24" s="656"/>
      <c r="AE24" s="656"/>
      <c r="AF24" s="656"/>
      <c r="AG24" s="657"/>
      <c r="AH24" s="682" t="s">
        <v>1028</v>
      </c>
      <c r="AI24" s="683"/>
      <c r="AJ24" s="683"/>
      <c r="AK24" s="683"/>
      <c r="AL24" s="683"/>
      <c r="AM24" s="683"/>
      <c r="AN24" s="683"/>
      <c r="AO24" s="683"/>
      <c r="AP24" s="683"/>
      <c r="AQ24" s="683"/>
      <c r="AR24" s="683"/>
      <c r="AS24" s="683"/>
      <c r="AT24" s="683"/>
      <c r="AU24" s="683"/>
      <c r="AV24" s="683"/>
      <c r="AW24" s="683"/>
      <c r="AX24" s="683"/>
      <c r="AY24" s="683"/>
      <c r="AZ24" s="684"/>
      <c r="BC24" s="80" t="s">
        <v>1034</v>
      </c>
      <c r="BD24" s="2" t="b">
        <f>$N$8&lt;&gt;"希望する"</f>
        <v>1</v>
      </c>
    </row>
    <row r="25" spans="1:56" ht="55.15" customHeight="1" x14ac:dyDescent="0.4">
      <c r="A25" s="668"/>
      <c r="B25" s="669"/>
      <c r="C25" s="669"/>
      <c r="D25" s="669"/>
      <c r="E25" s="669"/>
      <c r="F25" s="670"/>
      <c r="G25" s="440" t="s">
        <v>196</v>
      </c>
      <c r="H25" s="441"/>
      <c r="I25" s="441"/>
      <c r="J25" s="441"/>
      <c r="K25" s="441"/>
      <c r="L25" s="441"/>
      <c r="M25" s="442"/>
      <c r="N25" s="655"/>
      <c r="O25" s="656"/>
      <c r="P25" s="656"/>
      <c r="Q25" s="656"/>
      <c r="R25" s="656"/>
      <c r="S25" s="656"/>
      <c r="T25" s="656"/>
      <c r="U25" s="656"/>
      <c r="V25" s="656"/>
      <c r="W25" s="656"/>
      <c r="X25" s="656"/>
      <c r="Y25" s="656"/>
      <c r="Z25" s="656"/>
      <c r="AA25" s="656"/>
      <c r="AB25" s="656"/>
      <c r="AC25" s="656"/>
      <c r="AD25" s="656"/>
      <c r="AE25" s="656"/>
      <c r="AF25" s="656"/>
      <c r="AG25" s="657"/>
      <c r="AH25" s="685"/>
      <c r="AI25" s="686"/>
      <c r="AJ25" s="686"/>
      <c r="AK25" s="686"/>
      <c r="AL25" s="686"/>
      <c r="AM25" s="686"/>
      <c r="AN25" s="686"/>
      <c r="AO25" s="686"/>
      <c r="AP25" s="686"/>
      <c r="AQ25" s="686"/>
      <c r="AR25" s="686"/>
      <c r="AS25" s="686"/>
      <c r="AT25" s="686"/>
      <c r="AU25" s="686"/>
      <c r="AV25" s="686"/>
      <c r="AW25" s="686"/>
      <c r="AX25" s="686"/>
      <c r="AY25" s="686"/>
      <c r="AZ25" s="687"/>
    </row>
    <row r="26" spans="1:56" ht="55.15" customHeight="1" x14ac:dyDescent="0.4">
      <c r="A26" s="671">
        <v>4</v>
      </c>
      <c r="B26" s="672"/>
      <c r="C26" s="672"/>
      <c r="D26" s="672"/>
      <c r="E26" s="672"/>
      <c r="F26" s="673"/>
      <c r="G26" s="440" t="s">
        <v>197</v>
      </c>
      <c r="H26" s="441"/>
      <c r="I26" s="441"/>
      <c r="J26" s="441"/>
      <c r="K26" s="441"/>
      <c r="L26" s="441"/>
      <c r="M26" s="442"/>
      <c r="N26" s="655"/>
      <c r="O26" s="656"/>
      <c r="P26" s="656"/>
      <c r="Q26" s="656"/>
      <c r="R26" s="656"/>
      <c r="S26" s="656"/>
      <c r="T26" s="656"/>
      <c r="U26" s="656"/>
      <c r="V26" s="656"/>
      <c r="W26" s="656"/>
      <c r="X26" s="656"/>
      <c r="Y26" s="656"/>
      <c r="Z26" s="656"/>
      <c r="AA26" s="656"/>
      <c r="AB26" s="656"/>
      <c r="AC26" s="656"/>
      <c r="AD26" s="656"/>
      <c r="AE26" s="656"/>
      <c r="AF26" s="656"/>
      <c r="AG26" s="657"/>
      <c r="AH26" s="688"/>
      <c r="AI26" s="689"/>
      <c r="AJ26" s="689"/>
      <c r="AK26" s="689"/>
      <c r="AL26" s="689"/>
      <c r="AM26" s="689"/>
      <c r="AN26" s="689"/>
      <c r="AO26" s="689"/>
      <c r="AP26" s="689"/>
      <c r="AQ26" s="689"/>
      <c r="AR26" s="689"/>
      <c r="AS26" s="689"/>
      <c r="AT26" s="689"/>
      <c r="AU26" s="689"/>
      <c r="AV26" s="689"/>
      <c r="AW26" s="689"/>
      <c r="AX26" s="689"/>
      <c r="AY26" s="689"/>
      <c r="AZ26" s="690"/>
    </row>
    <row r="27" spans="1:56" ht="40.15" customHeight="1" x14ac:dyDescent="0.4">
      <c r="A27" s="674"/>
      <c r="B27" s="675"/>
      <c r="C27" s="675"/>
      <c r="D27" s="675"/>
      <c r="E27" s="675"/>
      <c r="F27" s="676"/>
      <c r="G27" s="440" t="s">
        <v>400</v>
      </c>
      <c r="H27" s="441"/>
      <c r="I27" s="441"/>
      <c r="J27" s="441"/>
      <c r="K27" s="441"/>
      <c r="L27" s="441"/>
      <c r="M27" s="442"/>
      <c r="N27" s="639"/>
      <c r="O27" s="640"/>
      <c r="P27" s="640"/>
      <c r="Q27" s="640"/>
      <c r="R27" s="640"/>
      <c r="S27" s="640"/>
      <c r="T27" s="640"/>
      <c r="U27" s="640"/>
      <c r="V27" s="640"/>
      <c r="W27" s="640"/>
      <c r="X27" s="640"/>
      <c r="Y27" s="640"/>
      <c r="Z27" s="640"/>
      <c r="AA27" s="640"/>
      <c r="AB27" s="640"/>
      <c r="AC27" s="640"/>
      <c r="AD27" s="640"/>
      <c r="AE27" s="640"/>
      <c r="AF27" s="640"/>
      <c r="AG27" s="641"/>
      <c r="AH27" s="652" t="s">
        <v>1029</v>
      </c>
      <c r="AI27" s="653"/>
      <c r="AJ27" s="653"/>
      <c r="AK27" s="653"/>
      <c r="AL27" s="653"/>
      <c r="AM27" s="653"/>
      <c r="AN27" s="653"/>
      <c r="AO27" s="653"/>
      <c r="AP27" s="653"/>
      <c r="AQ27" s="653"/>
      <c r="AR27" s="653"/>
      <c r="AS27" s="653"/>
      <c r="AT27" s="653"/>
      <c r="AU27" s="653"/>
      <c r="AV27" s="653"/>
      <c r="AW27" s="653"/>
      <c r="AX27" s="653"/>
      <c r="AY27" s="653"/>
      <c r="AZ27" s="654"/>
    </row>
    <row r="28" spans="1:56" ht="28.5" customHeight="1" x14ac:dyDescent="0.4">
      <c r="A28" s="591" t="s">
        <v>198</v>
      </c>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2"/>
      <c r="AY28" s="592"/>
      <c r="AZ28" s="593"/>
    </row>
    <row r="29" spans="1:56" ht="154.9" customHeight="1" x14ac:dyDescent="0.4">
      <c r="A29" s="520" t="s">
        <v>1031</v>
      </c>
      <c r="B29" s="680"/>
      <c r="C29" s="680"/>
      <c r="D29" s="680"/>
      <c r="E29" s="680"/>
      <c r="F29" s="680"/>
      <c r="G29" s="662"/>
      <c r="H29" s="662"/>
      <c r="I29" s="662"/>
      <c r="J29" s="662"/>
      <c r="K29" s="662"/>
      <c r="L29" s="662"/>
      <c r="M29" s="662"/>
      <c r="N29" s="662"/>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c r="AV29" s="680"/>
      <c r="AW29" s="680"/>
      <c r="AX29" s="680"/>
      <c r="AY29" s="680"/>
      <c r="AZ29" s="681"/>
      <c r="BC29" s="80" t="s">
        <v>868</v>
      </c>
      <c r="BD29" s="2" t="b">
        <f>OR($N$8="",$N$8="希望する")</f>
        <v>1</v>
      </c>
    </row>
    <row r="30" spans="1:56" ht="49.9" customHeight="1" x14ac:dyDescent="0.4">
      <c r="A30" s="541" t="s">
        <v>199</v>
      </c>
      <c r="B30" s="542"/>
      <c r="C30" s="542"/>
      <c r="D30" s="542"/>
      <c r="E30" s="542"/>
      <c r="F30" s="543"/>
      <c r="G30" s="440" t="s">
        <v>200</v>
      </c>
      <c r="H30" s="441"/>
      <c r="I30" s="441"/>
      <c r="J30" s="441"/>
      <c r="K30" s="441"/>
      <c r="L30" s="441"/>
      <c r="M30" s="442"/>
      <c r="N30" s="655"/>
      <c r="O30" s="656"/>
      <c r="P30" s="656"/>
      <c r="Q30" s="656"/>
      <c r="R30" s="656"/>
      <c r="S30" s="656"/>
      <c r="T30" s="656"/>
      <c r="U30" s="656"/>
      <c r="V30" s="656"/>
      <c r="W30" s="656"/>
      <c r="X30" s="656"/>
      <c r="Y30" s="656"/>
      <c r="Z30" s="656"/>
      <c r="AA30" s="656"/>
      <c r="AB30" s="656"/>
      <c r="AC30" s="656"/>
      <c r="AD30" s="656"/>
      <c r="AE30" s="656"/>
      <c r="AF30" s="656"/>
      <c r="AG30" s="657"/>
      <c r="AH30" s="652" t="s">
        <v>1032</v>
      </c>
      <c r="AI30" s="653"/>
      <c r="AJ30" s="653"/>
      <c r="AK30" s="653"/>
      <c r="AL30" s="653"/>
      <c r="AM30" s="653"/>
      <c r="AN30" s="653"/>
      <c r="AO30" s="653"/>
      <c r="AP30" s="653"/>
      <c r="AQ30" s="653"/>
      <c r="AR30" s="653"/>
      <c r="AS30" s="653"/>
      <c r="AT30" s="653"/>
      <c r="AU30" s="653"/>
      <c r="AV30" s="653"/>
      <c r="AW30" s="653"/>
      <c r="AX30" s="653"/>
      <c r="AY30" s="653"/>
      <c r="AZ30" s="654"/>
      <c r="BC30" s="80" t="s">
        <v>1037</v>
      </c>
      <c r="BD30" s="2" t="b">
        <f>$N$6&lt;&gt;"希望する"</f>
        <v>1</v>
      </c>
    </row>
    <row r="31" spans="1:56" ht="78.599999999999994" customHeight="1" x14ac:dyDescent="0.4">
      <c r="A31" s="547"/>
      <c r="B31" s="548"/>
      <c r="C31" s="548"/>
      <c r="D31" s="548"/>
      <c r="E31" s="548"/>
      <c r="F31" s="549"/>
      <c r="G31" s="440" t="s">
        <v>201</v>
      </c>
      <c r="H31" s="441"/>
      <c r="I31" s="441"/>
      <c r="J31" s="441"/>
      <c r="K31" s="441"/>
      <c r="L31" s="441"/>
      <c r="M31" s="442"/>
      <c r="N31" s="655"/>
      <c r="O31" s="656"/>
      <c r="P31" s="656"/>
      <c r="Q31" s="656"/>
      <c r="R31" s="656"/>
      <c r="S31" s="656"/>
      <c r="T31" s="656"/>
      <c r="U31" s="656"/>
      <c r="V31" s="656"/>
      <c r="W31" s="656"/>
      <c r="X31" s="656"/>
      <c r="Y31" s="656"/>
      <c r="Z31" s="656"/>
      <c r="AA31" s="656"/>
      <c r="AB31" s="656"/>
      <c r="AC31" s="656"/>
      <c r="AD31" s="677" t="s">
        <v>1023</v>
      </c>
      <c r="AE31" s="678"/>
      <c r="AF31" s="678"/>
      <c r="AG31" s="679"/>
      <c r="AH31" s="652" t="s">
        <v>1033</v>
      </c>
      <c r="AI31" s="653"/>
      <c r="AJ31" s="653"/>
      <c r="AK31" s="653"/>
      <c r="AL31" s="653"/>
      <c r="AM31" s="653"/>
      <c r="AN31" s="653"/>
      <c r="AO31" s="653"/>
      <c r="AP31" s="653"/>
      <c r="AQ31" s="653"/>
      <c r="AR31" s="653"/>
      <c r="AS31" s="653"/>
      <c r="AT31" s="653"/>
      <c r="AU31" s="653"/>
      <c r="AV31" s="653"/>
      <c r="AW31" s="653"/>
      <c r="AX31" s="653"/>
      <c r="AY31" s="653"/>
      <c r="AZ31" s="654"/>
    </row>
    <row r="32" spans="1:56" ht="49.9" customHeight="1" x14ac:dyDescent="0.4">
      <c r="A32" s="541" t="s">
        <v>202</v>
      </c>
      <c r="B32" s="542"/>
      <c r="C32" s="542"/>
      <c r="D32" s="542"/>
      <c r="E32" s="542"/>
      <c r="F32" s="543"/>
      <c r="G32" s="440" t="s">
        <v>200</v>
      </c>
      <c r="H32" s="441"/>
      <c r="I32" s="441"/>
      <c r="J32" s="441"/>
      <c r="K32" s="441"/>
      <c r="L32" s="441"/>
      <c r="M32" s="442"/>
      <c r="N32" s="655"/>
      <c r="O32" s="656"/>
      <c r="P32" s="656"/>
      <c r="Q32" s="656"/>
      <c r="R32" s="656"/>
      <c r="S32" s="656"/>
      <c r="T32" s="656"/>
      <c r="U32" s="656"/>
      <c r="V32" s="656"/>
      <c r="W32" s="656"/>
      <c r="X32" s="656"/>
      <c r="Y32" s="656"/>
      <c r="Z32" s="656"/>
      <c r="AA32" s="656"/>
      <c r="AB32" s="656"/>
      <c r="AC32" s="656"/>
      <c r="AD32" s="656"/>
      <c r="AE32" s="656"/>
      <c r="AF32" s="656"/>
      <c r="AG32" s="657"/>
      <c r="AH32" s="652" t="s">
        <v>1032</v>
      </c>
      <c r="AI32" s="653"/>
      <c r="AJ32" s="653"/>
      <c r="AK32" s="653"/>
      <c r="AL32" s="653"/>
      <c r="AM32" s="653"/>
      <c r="AN32" s="653"/>
      <c r="AO32" s="653"/>
      <c r="AP32" s="653"/>
      <c r="AQ32" s="653"/>
      <c r="AR32" s="653"/>
      <c r="AS32" s="653"/>
      <c r="AT32" s="653"/>
      <c r="AU32" s="653"/>
      <c r="AV32" s="653"/>
      <c r="AW32" s="653"/>
      <c r="AX32" s="653"/>
      <c r="AY32" s="653"/>
      <c r="AZ32" s="654"/>
      <c r="BC32" s="80" t="s">
        <v>1036</v>
      </c>
      <c r="BD32" s="2" t="b">
        <f>$N$7&lt;&gt;"利用する"</f>
        <v>1</v>
      </c>
    </row>
    <row r="33" spans="1:56" ht="78.599999999999994" customHeight="1" x14ac:dyDescent="0.4">
      <c r="A33" s="547"/>
      <c r="B33" s="548"/>
      <c r="C33" s="548"/>
      <c r="D33" s="548"/>
      <c r="E33" s="548"/>
      <c r="F33" s="549"/>
      <c r="G33" s="440" t="s">
        <v>201</v>
      </c>
      <c r="H33" s="441"/>
      <c r="I33" s="441"/>
      <c r="J33" s="441"/>
      <c r="K33" s="441"/>
      <c r="L33" s="441"/>
      <c r="M33" s="442"/>
      <c r="N33" s="655"/>
      <c r="O33" s="656"/>
      <c r="P33" s="656"/>
      <c r="Q33" s="656"/>
      <c r="R33" s="656"/>
      <c r="S33" s="656"/>
      <c r="T33" s="656"/>
      <c r="U33" s="656"/>
      <c r="V33" s="656"/>
      <c r="W33" s="656"/>
      <c r="X33" s="656"/>
      <c r="Y33" s="656"/>
      <c r="Z33" s="656"/>
      <c r="AA33" s="656"/>
      <c r="AB33" s="656"/>
      <c r="AC33" s="656"/>
      <c r="AD33" s="678" t="s">
        <v>869</v>
      </c>
      <c r="AE33" s="678"/>
      <c r="AF33" s="678"/>
      <c r="AG33" s="679"/>
      <c r="AH33" s="652" t="s">
        <v>1033</v>
      </c>
      <c r="AI33" s="653"/>
      <c r="AJ33" s="653"/>
      <c r="AK33" s="653"/>
      <c r="AL33" s="653"/>
      <c r="AM33" s="653"/>
      <c r="AN33" s="653"/>
      <c r="AO33" s="653"/>
      <c r="AP33" s="653"/>
      <c r="AQ33" s="653"/>
      <c r="AR33" s="653"/>
      <c r="AS33" s="653"/>
      <c r="AT33" s="653"/>
      <c r="AU33" s="653"/>
      <c r="AV33" s="653"/>
      <c r="AW33" s="653"/>
      <c r="AX33" s="653"/>
      <c r="AY33" s="653"/>
      <c r="AZ33" s="654"/>
    </row>
    <row r="34" spans="1:56" ht="49.9" customHeight="1" x14ac:dyDescent="0.4">
      <c r="A34" s="541" t="s">
        <v>203</v>
      </c>
      <c r="B34" s="542"/>
      <c r="C34" s="542"/>
      <c r="D34" s="542"/>
      <c r="E34" s="542"/>
      <c r="F34" s="543"/>
      <c r="G34" s="440" t="s">
        <v>200</v>
      </c>
      <c r="H34" s="441"/>
      <c r="I34" s="441"/>
      <c r="J34" s="441"/>
      <c r="K34" s="441"/>
      <c r="L34" s="441"/>
      <c r="M34" s="442"/>
      <c r="N34" s="655"/>
      <c r="O34" s="656"/>
      <c r="P34" s="656"/>
      <c r="Q34" s="656"/>
      <c r="R34" s="656"/>
      <c r="S34" s="656"/>
      <c r="T34" s="656"/>
      <c r="U34" s="656"/>
      <c r="V34" s="656"/>
      <c r="W34" s="656"/>
      <c r="X34" s="656"/>
      <c r="Y34" s="656"/>
      <c r="Z34" s="656"/>
      <c r="AA34" s="656"/>
      <c r="AB34" s="656"/>
      <c r="AC34" s="656"/>
      <c r="AD34" s="656"/>
      <c r="AE34" s="656"/>
      <c r="AF34" s="656"/>
      <c r="AG34" s="657"/>
      <c r="AH34" s="652" t="s">
        <v>1032</v>
      </c>
      <c r="AI34" s="653"/>
      <c r="AJ34" s="653"/>
      <c r="AK34" s="653"/>
      <c r="AL34" s="653"/>
      <c r="AM34" s="653"/>
      <c r="AN34" s="653"/>
      <c r="AO34" s="653"/>
      <c r="AP34" s="653"/>
      <c r="AQ34" s="653"/>
      <c r="AR34" s="653"/>
      <c r="AS34" s="653"/>
      <c r="AT34" s="653"/>
      <c r="AU34" s="653"/>
      <c r="AV34" s="653"/>
      <c r="AW34" s="653"/>
      <c r="AX34" s="653"/>
      <c r="AY34" s="653"/>
      <c r="AZ34" s="654"/>
      <c r="BC34" s="80" t="s">
        <v>1035</v>
      </c>
      <c r="BD34" s="2" t="b">
        <f>COUNTIF($N$20:$AG$22,"?*")=0</f>
        <v>1</v>
      </c>
    </row>
    <row r="35" spans="1:56" ht="78.599999999999994" customHeight="1" x14ac:dyDescent="0.4">
      <c r="A35" s="547"/>
      <c r="B35" s="548"/>
      <c r="C35" s="548"/>
      <c r="D35" s="548"/>
      <c r="E35" s="548"/>
      <c r="F35" s="549"/>
      <c r="G35" s="440" t="s">
        <v>201</v>
      </c>
      <c r="H35" s="441"/>
      <c r="I35" s="441"/>
      <c r="J35" s="441"/>
      <c r="K35" s="441"/>
      <c r="L35" s="441"/>
      <c r="M35" s="442"/>
      <c r="N35" s="655"/>
      <c r="O35" s="656"/>
      <c r="P35" s="656"/>
      <c r="Q35" s="656"/>
      <c r="R35" s="656"/>
      <c r="S35" s="656"/>
      <c r="T35" s="656"/>
      <c r="U35" s="656"/>
      <c r="V35" s="656"/>
      <c r="W35" s="656"/>
      <c r="X35" s="656"/>
      <c r="Y35" s="656"/>
      <c r="Z35" s="656"/>
      <c r="AA35" s="656"/>
      <c r="AB35" s="656"/>
      <c r="AC35" s="656"/>
      <c r="AD35" s="678" t="s">
        <v>869</v>
      </c>
      <c r="AE35" s="678"/>
      <c r="AF35" s="678"/>
      <c r="AG35" s="679"/>
      <c r="AH35" s="652" t="s">
        <v>1033</v>
      </c>
      <c r="AI35" s="653"/>
      <c r="AJ35" s="653"/>
      <c r="AK35" s="653"/>
      <c r="AL35" s="653"/>
      <c r="AM35" s="653"/>
      <c r="AN35" s="653"/>
      <c r="AO35" s="653"/>
      <c r="AP35" s="653"/>
      <c r="AQ35" s="653"/>
      <c r="AR35" s="653"/>
      <c r="AS35" s="653"/>
      <c r="AT35" s="653"/>
      <c r="AU35" s="653"/>
      <c r="AV35" s="653"/>
      <c r="AW35" s="653"/>
      <c r="AX35" s="653"/>
      <c r="AY35" s="653"/>
      <c r="AZ35" s="654"/>
    </row>
    <row r="36" spans="1:56" ht="49.9" customHeight="1" x14ac:dyDescent="0.4">
      <c r="A36" s="541" t="s">
        <v>204</v>
      </c>
      <c r="B36" s="542"/>
      <c r="C36" s="542"/>
      <c r="D36" s="542"/>
      <c r="E36" s="542"/>
      <c r="F36" s="543"/>
      <c r="G36" s="440" t="s">
        <v>200</v>
      </c>
      <c r="H36" s="441"/>
      <c r="I36" s="441"/>
      <c r="J36" s="441"/>
      <c r="K36" s="441"/>
      <c r="L36" s="441"/>
      <c r="M36" s="442"/>
      <c r="N36" s="655"/>
      <c r="O36" s="656"/>
      <c r="P36" s="656"/>
      <c r="Q36" s="656"/>
      <c r="R36" s="656"/>
      <c r="S36" s="656"/>
      <c r="T36" s="656"/>
      <c r="U36" s="656"/>
      <c r="V36" s="656"/>
      <c r="W36" s="656"/>
      <c r="X36" s="656"/>
      <c r="Y36" s="656"/>
      <c r="Z36" s="656"/>
      <c r="AA36" s="656"/>
      <c r="AB36" s="656"/>
      <c r="AC36" s="656"/>
      <c r="AD36" s="656"/>
      <c r="AE36" s="656"/>
      <c r="AF36" s="656"/>
      <c r="AG36" s="657"/>
      <c r="AH36" s="652" t="s">
        <v>1032</v>
      </c>
      <c r="AI36" s="653"/>
      <c r="AJ36" s="653"/>
      <c r="AK36" s="653"/>
      <c r="AL36" s="653"/>
      <c r="AM36" s="653"/>
      <c r="AN36" s="653"/>
      <c r="AO36" s="653"/>
      <c r="AP36" s="653"/>
      <c r="AQ36" s="653"/>
      <c r="AR36" s="653"/>
      <c r="AS36" s="653"/>
      <c r="AT36" s="653"/>
      <c r="AU36" s="653"/>
      <c r="AV36" s="653"/>
      <c r="AW36" s="653"/>
      <c r="AX36" s="653"/>
      <c r="AY36" s="653"/>
      <c r="AZ36" s="654"/>
      <c r="BC36" s="111"/>
      <c r="BD36" s="14"/>
    </row>
    <row r="37" spans="1:56" ht="78.599999999999994" customHeight="1" x14ac:dyDescent="0.4">
      <c r="A37" s="547"/>
      <c r="B37" s="548"/>
      <c r="C37" s="548"/>
      <c r="D37" s="548"/>
      <c r="E37" s="548"/>
      <c r="F37" s="549"/>
      <c r="G37" s="440" t="s">
        <v>201</v>
      </c>
      <c r="H37" s="441"/>
      <c r="I37" s="441"/>
      <c r="J37" s="441"/>
      <c r="K37" s="441"/>
      <c r="L37" s="441"/>
      <c r="M37" s="442"/>
      <c r="N37" s="655"/>
      <c r="O37" s="656"/>
      <c r="P37" s="656"/>
      <c r="Q37" s="656"/>
      <c r="R37" s="656"/>
      <c r="S37" s="656"/>
      <c r="T37" s="656"/>
      <c r="U37" s="656"/>
      <c r="V37" s="656"/>
      <c r="W37" s="656"/>
      <c r="X37" s="656"/>
      <c r="Y37" s="656"/>
      <c r="Z37" s="656"/>
      <c r="AA37" s="656"/>
      <c r="AB37" s="656"/>
      <c r="AC37" s="656"/>
      <c r="AD37" s="678" t="s">
        <v>869</v>
      </c>
      <c r="AE37" s="678"/>
      <c r="AF37" s="678"/>
      <c r="AG37" s="679"/>
      <c r="AH37" s="652" t="s">
        <v>1033</v>
      </c>
      <c r="AI37" s="653"/>
      <c r="AJ37" s="653"/>
      <c r="AK37" s="653"/>
      <c r="AL37" s="653"/>
      <c r="AM37" s="653"/>
      <c r="AN37" s="653"/>
      <c r="AO37" s="653"/>
      <c r="AP37" s="653"/>
      <c r="AQ37" s="653"/>
      <c r="AR37" s="653"/>
      <c r="AS37" s="653"/>
      <c r="AT37" s="653"/>
      <c r="AU37" s="653"/>
      <c r="AV37" s="653"/>
      <c r="AW37" s="653"/>
      <c r="AX37" s="653"/>
      <c r="AY37" s="653"/>
      <c r="AZ37" s="654"/>
    </row>
  </sheetData>
  <sheetProtection algorithmName="SHA-512" hashValue="n0rAOFihzIeUamiYGhdmsAqvwJm4bkV/jvifbh7lI+HzZsGUOTZao+rwSZVIeBc4iMJa9OtHQw+oRohgAn2cWw==" saltValue="skX+jMtz9QM3HBKKf5minw==" spinCount="100000" sheet="1" objects="1" scenarios="1" selectLockedCells="1"/>
  <mergeCells count="96">
    <mergeCell ref="A24:F25"/>
    <mergeCell ref="A26:F27"/>
    <mergeCell ref="AH12:AZ14"/>
    <mergeCell ref="AH16:AZ18"/>
    <mergeCell ref="AH20:AZ22"/>
    <mergeCell ref="AH24:AZ26"/>
    <mergeCell ref="G24:M24"/>
    <mergeCell ref="N24:AG24"/>
    <mergeCell ref="G25:M25"/>
    <mergeCell ref="N25:AG25"/>
    <mergeCell ref="G26:M26"/>
    <mergeCell ref="N26:AG26"/>
    <mergeCell ref="N18:AG18"/>
    <mergeCell ref="G22:M22"/>
    <mergeCell ref="N22:AG22"/>
    <mergeCell ref="N19:AG19"/>
    <mergeCell ref="A34:F35"/>
    <mergeCell ref="A28:AZ28"/>
    <mergeCell ref="A29:AZ29"/>
    <mergeCell ref="A30:F31"/>
    <mergeCell ref="G27:M27"/>
    <mergeCell ref="N27:AG27"/>
    <mergeCell ref="AH27:AZ27"/>
    <mergeCell ref="AH31:AZ31"/>
    <mergeCell ref="G31:M31"/>
    <mergeCell ref="G30:M30"/>
    <mergeCell ref="A32:F33"/>
    <mergeCell ref="G32:M32"/>
    <mergeCell ref="N32:AG32"/>
    <mergeCell ref="AH32:AZ32"/>
    <mergeCell ref="G33:M33"/>
    <mergeCell ref="AD33:AG33"/>
    <mergeCell ref="A36:F37"/>
    <mergeCell ref="G36:M36"/>
    <mergeCell ref="N36:AG36"/>
    <mergeCell ref="AH36:AZ36"/>
    <mergeCell ref="G37:M37"/>
    <mergeCell ref="N37:AC37"/>
    <mergeCell ref="AH37:AZ37"/>
    <mergeCell ref="AD37:AG37"/>
    <mergeCell ref="G34:M34"/>
    <mergeCell ref="N34:AG34"/>
    <mergeCell ref="AH34:AZ34"/>
    <mergeCell ref="G35:M35"/>
    <mergeCell ref="N35:AC35"/>
    <mergeCell ref="AH35:AZ35"/>
    <mergeCell ref="AD35:AG35"/>
    <mergeCell ref="N33:AC33"/>
    <mergeCell ref="AH33:AZ33"/>
    <mergeCell ref="N31:AC31"/>
    <mergeCell ref="AD31:AG31"/>
    <mergeCell ref="N30:AG30"/>
    <mergeCell ref="AH30:AZ30"/>
    <mergeCell ref="AH23:AZ23"/>
    <mergeCell ref="A20:F21"/>
    <mergeCell ref="A22:F23"/>
    <mergeCell ref="N16:AG16"/>
    <mergeCell ref="G17:M17"/>
    <mergeCell ref="N17:AG17"/>
    <mergeCell ref="G20:M20"/>
    <mergeCell ref="N20:AG20"/>
    <mergeCell ref="G21:M21"/>
    <mergeCell ref="N21:AG21"/>
    <mergeCell ref="G23:M23"/>
    <mergeCell ref="N23:AG23"/>
    <mergeCell ref="AH19:AZ19"/>
    <mergeCell ref="A12:F13"/>
    <mergeCell ref="A14:F15"/>
    <mergeCell ref="A16:F17"/>
    <mergeCell ref="A18:F19"/>
    <mergeCell ref="N12:AG12"/>
    <mergeCell ref="N13:AG13"/>
    <mergeCell ref="N15:AG15"/>
    <mergeCell ref="G15:M15"/>
    <mergeCell ref="G13:M13"/>
    <mergeCell ref="G12:M12"/>
    <mergeCell ref="G16:M16"/>
    <mergeCell ref="G19:M19"/>
    <mergeCell ref="G14:M14"/>
    <mergeCell ref="G18:M18"/>
    <mergeCell ref="AH15:AZ15"/>
    <mergeCell ref="N14:AG14"/>
    <mergeCell ref="A3:AZ3"/>
    <mergeCell ref="A5:AZ5"/>
    <mergeCell ref="A11:AZ11"/>
    <mergeCell ref="A10:AZ10"/>
    <mergeCell ref="A6:M6"/>
    <mergeCell ref="N6:AG6"/>
    <mergeCell ref="AH6:AZ6"/>
    <mergeCell ref="A7:M7"/>
    <mergeCell ref="N7:AG7"/>
    <mergeCell ref="AH7:AZ7"/>
    <mergeCell ref="A8:M8"/>
    <mergeCell ref="N8:AG8"/>
    <mergeCell ref="AH8:AZ8"/>
    <mergeCell ref="A9:AZ9"/>
  </mergeCells>
  <phoneticPr fontId="2"/>
  <conditionalFormatting sqref="N31 N30:AG30 AD31 N32:AG32 N33:AC33 N34:AG34 N35:AC35 N36:AG36 N37:AC37">
    <cfRule type="expression" dxfId="18" priority="11" stopIfTrue="1">
      <formula>$BD$29=FALSE</formula>
    </cfRule>
  </conditionalFormatting>
  <conditionalFormatting sqref="AD33">
    <cfRule type="expression" dxfId="17" priority="10" stopIfTrue="1">
      <formula>$BD$29=FALSE</formula>
    </cfRule>
  </conditionalFormatting>
  <conditionalFormatting sqref="AD35">
    <cfRule type="expression" dxfId="16" priority="9" stopIfTrue="1">
      <formula>$BD$29=FALSE</formula>
    </cfRule>
  </conditionalFormatting>
  <conditionalFormatting sqref="AD37">
    <cfRule type="expression" dxfId="15" priority="8" stopIfTrue="1">
      <formula>$BD$29=FALSE</formula>
    </cfRule>
  </conditionalFormatting>
  <conditionalFormatting sqref="N16:AG27">
    <cfRule type="expression" dxfId="14" priority="133" stopIfTrue="1">
      <formula>$BD$16=FALSE</formula>
    </cfRule>
  </conditionalFormatting>
  <conditionalFormatting sqref="N7:AG7">
    <cfRule type="expression" dxfId="13" priority="135" stopIfTrue="1">
      <formula>$BD$7=FALSE</formula>
    </cfRule>
  </conditionalFormatting>
  <conditionalFormatting sqref="N24:AG27">
    <cfRule type="expression" dxfId="12" priority="6" stopIfTrue="1">
      <formula>$BD$24=FALSE</formula>
    </cfRule>
  </conditionalFormatting>
  <conditionalFormatting sqref="N30:AG31">
    <cfRule type="expression" dxfId="11" priority="5" stopIfTrue="1">
      <formula>$BD$30=FALSE</formula>
    </cfRule>
  </conditionalFormatting>
  <conditionalFormatting sqref="N32:AG33">
    <cfRule type="expression" dxfId="10" priority="4" stopIfTrue="1">
      <formula>$BD$32=FALSE</formula>
    </cfRule>
  </conditionalFormatting>
  <conditionalFormatting sqref="N34:AG35">
    <cfRule type="expression" dxfId="9" priority="3" stopIfTrue="1">
      <formula>$BD$34=FALSE</formula>
    </cfRule>
  </conditionalFormatting>
  <conditionalFormatting sqref="N20:AG23">
    <cfRule type="expression" dxfId="8" priority="2" stopIfTrue="1">
      <formula>$BD$20=FALSE</formula>
    </cfRule>
  </conditionalFormatting>
  <conditionalFormatting sqref="N12:AG15">
    <cfRule type="expression" dxfId="7" priority="1" stopIfTrue="1">
      <formula>$BD$12=FALSE</formula>
    </cfRule>
  </conditionalFormatting>
  <dataValidations count="6">
    <dataValidation type="textLength" operator="lessThanOrEqual" allowBlank="1" showInputMessage="1" showErrorMessage="1" sqref="N37:AC37 N35:AC35 N33:AC33" xr:uid="{00000000-0002-0000-0500-000000000000}">
      <formula1>41</formula1>
    </dataValidation>
    <dataValidation type="list" allowBlank="1" showInputMessage="1" showErrorMessage="1" sqref="N6:AG6 N8:AG8" xr:uid="{00000000-0002-0000-0500-000001000000}">
      <formula1>list_Wish</formula1>
    </dataValidation>
    <dataValidation type="list" allowBlank="1" showInputMessage="1" showErrorMessage="1" sqref="N7:AG7 N15:AG15 N19:AG19 N23:AG23 N27:AG27" xr:uid="{00000000-0002-0000-0500-000002000000}">
      <formula1>list_option_1</formula1>
    </dataValidation>
    <dataValidation type="textLength" allowBlank="1" showInputMessage="1" showErrorMessage="1" sqref="N12:AG14" xr:uid="{00000000-0002-0000-0500-000003000000}">
      <formula1>3</formula1>
      <formula2>20</formula2>
    </dataValidation>
    <dataValidation type="textLength" operator="equal" allowBlank="1" showInputMessage="1" showErrorMessage="1" sqref="N30:AG30 N32:AG32 N34:AG34 N36:AG36" xr:uid="{00000000-0002-0000-0500-000004000000}">
      <formula1>10</formula1>
    </dataValidation>
    <dataValidation type="textLength" imeMode="halfAlpha" allowBlank="1" showInputMessage="1" showErrorMessage="1" sqref="N16:AG18 N20:AG22 N24:AG26" xr:uid="{00000000-0002-0000-0500-000005000000}">
      <formula1>3</formula1>
      <formula2>20</formula2>
    </dataValidation>
  </dataValidations>
  <printOptions horizontalCentered="1"/>
  <pageMargins left="0.19685039370078741" right="0.19685039370078741" top="0.59055118110236227" bottom="0.47244094488188981" header="0.31496062992125984" footer="0.31496062992125984"/>
  <pageSetup paperSize="9" scale="50" fitToHeight="0" orientation="portrait" horizontalDpi="1200" verticalDpi="1200" r:id="rId1"/>
  <headerFooter>
    <oddHeader>&amp;R&amp;F</oddHeader>
    <oddFooter xml:space="preserve">&amp;L&amp;A&amp;C&amp;P / &amp;N </oddFooter>
  </headerFooter>
  <rowBreaks count="1" manualBreakCount="1">
    <brk id="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00FF"/>
  </sheetPr>
  <dimension ref="B2:F261"/>
  <sheetViews>
    <sheetView zoomScale="90" zoomScaleNormal="90" workbookViewId="0"/>
  </sheetViews>
  <sheetFormatPr defaultColWidth="8.75" defaultRowHeight="18.75" x14ac:dyDescent="0.4"/>
  <cols>
    <col min="1" max="1" width="1.75" style="23" customWidth="1"/>
    <col min="2" max="2" width="42.75" style="23" bestFit="1" customWidth="1"/>
    <col min="3" max="3" width="50.25" style="23" bestFit="1" customWidth="1"/>
    <col min="4" max="4" width="51.5" style="23" bestFit="1" customWidth="1"/>
    <col min="5" max="5" width="28.25" style="23" customWidth="1"/>
    <col min="6" max="16384" width="8.75" style="23"/>
  </cols>
  <sheetData>
    <row r="2" spans="2:5" x14ac:dyDescent="0.4">
      <c r="B2" s="3" t="s">
        <v>31</v>
      </c>
      <c r="C2" s="4" t="s">
        <v>32</v>
      </c>
      <c r="D2" s="5" t="s">
        <v>33</v>
      </c>
      <c r="E2" s="4" t="s">
        <v>34</v>
      </c>
    </row>
    <row r="3" spans="2:5" x14ac:dyDescent="0.4">
      <c r="B3" s="24" t="s">
        <v>35</v>
      </c>
      <c r="C3" s="25" t="s">
        <v>43</v>
      </c>
      <c r="D3" s="26" t="s">
        <v>36</v>
      </c>
      <c r="E3" s="25" t="s">
        <v>73</v>
      </c>
    </row>
    <row r="4" spans="2:5" x14ac:dyDescent="0.4">
      <c r="B4" s="27"/>
      <c r="C4" s="28"/>
      <c r="D4" s="29" t="s">
        <v>1303</v>
      </c>
      <c r="E4" s="28"/>
    </row>
    <row r="5" spans="2:5" x14ac:dyDescent="0.4">
      <c r="B5" s="30"/>
      <c r="C5" s="31"/>
      <c r="D5" s="32" t="s">
        <v>1302</v>
      </c>
      <c r="E5" s="31"/>
    </row>
    <row r="6" spans="2:5" x14ac:dyDescent="0.4">
      <c r="B6" s="24" t="s">
        <v>44</v>
      </c>
      <c r="C6" s="691" t="s">
        <v>903</v>
      </c>
      <c r="D6" s="26" t="s">
        <v>45</v>
      </c>
      <c r="E6" s="25" t="s">
        <v>64</v>
      </c>
    </row>
    <row r="7" spans="2:5" x14ac:dyDescent="0.4">
      <c r="B7" s="27"/>
      <c r="C7" s="692"/>
      <c r="D7" s="29" t="s">
        <v>46</v>
      </c>
      <c r="E7" s="28"/>
    </row>
    <row r="8" spans="2:5" x14ac:dyDescent="0.4">
      <c r="B8" s="27"/>
      <c r="C8" s="692"/>
      <c r="D8" s="29" t="s">
        <v>47</v>
      </c>
      <c r="E8" s="28"/>
    </row>
    <row r="9" spans="2:5" x14ac:dyDescent="0.4">
      <c r="B9" s="27"/>
      <c r="C9" s="692"/>
      <c r="D9" s="29" t="s">
        <v>48</v>
      </c>
      <c r="E9" s="28"/>
    </row>
    <row r="10" spans="2:5" x14ac:dyDescent="0.4">
      <c r="B10" s="27"/>
      <c r="C10" s="692"/>
      <c r="D10" s="29" t="s">
        <v>51</v>
      </c>
      <c r="E10" s="28"/>
    </row>
    <row r="11" spans="2:5" x14ac:dyDescent="0.4">
      <c r="B11" s="27"/>
      <c r="C11" s="692"/>
      <c r="D11" s="29" t="s">
        <v>52</v>
      </c>
      <c r="E11" s="28"/>
    </row>
    <row r="12" spans="2:5" x14ac:dyDescent="0.4">
      <c r="B12" s="27"/>
      <c r="C12" s="692"/>
      <c r="D12" s="29" t="s">
        <v>53</v>
      </c>
      <c r="E12" s="28"/>
    </row>
    <row r="13" spans="2:5" x14ac:dyDescent="0.4">
      <c r="B13" s="27"/>
      <c r="C13" s="692"/>
      <c r="D13" s="29" t="s">
        <v>54</v>
      </c>
      <c r="E13" s="28"/>
    </row>
    <row r="14" spans="2:5" x14ac:dyDescent="0.4">
      <c r="B14" s="27"/>
      <c r="C14" s="692"/>
      <c r="D14" s="29" t="s">
        <v>55</v>
      </c>
      <c r="E14" s="28"/>
    </row>
    <row r="15" spans="2:5" x14ac:dyDescent="0.4">
      <c r="B15" s="27"/>
      <c r="C15" s="692"/>
      <c r="D15" s="29" t="s">
        <v>56</v>
      </c>
      <c r="E15" s="28"/>
    </row>
    <row r="16" spans="2:5" x14ac:dyDescent="0.4">
      <c r="B16" s="27"/>
      <c r="C16" s="692"/>
      <c r="D16" s="32" t="s">
        <v>57</v>
      </c>
      <c r="E16" s="31"/>
    </row>
    <row r="17" spans="2:6" x14ac:dyDescent="0.4">
      <c r="B17" s="27"/>
      <c r="C17" s="252"/>
      <c r="D17" s="253" t="s">
        <v>1279</v>
      </c>
      <c r="E17" s="254"/>
      <c r="F17" s="23" t="s">
        <v>1280</v>
      </c>
    </row>
    <row r="18" spans="2:6" x14ac:dyDescent="0.4">
      <c r="B18" s="27"/>
      <c r="C18" s="25" t="s">
        <v>1206</v>
      </c>
      <c r="D18" s="26" t="s">
        <v>45</v>
      </c>
      <c r="E18" s="25" t="s">
        <v>65</v>
      </c>
    </row>
    <row r="19" spans="2:6" x14ac:dyDescent="0.4">
      <c r="B19" s="27"/>
      <c r="C19" s="28"/>
      <c r="D19" s="29" t="s">
        <v>46</v>
      </c>
      <c r="E19" s="28"/>
    </row>
    <row r="20" spans="2:6" x14ac:dyDescent="0.4">
      <c r="B20" s="27"/>
      <c r="C20" s="28"/>
      <c r="D20" s="29" t="s">
        <v>55</v>
      </c>
      <c r="E20" s="28"/>
    </row>
    <row r="21" spans="2:6" x14ac:dyDescent="0.4">
      <c r="B21" s="27"/>
      <c r="C21" s="31"/>
      <c r="D21" s="32" t="s">
        <v>56</v>
      </c>
      <c r="E21" s="31"/>
    </row>
    <row r="22" spans="2:6" x14ac:dyDescent="0.4">
      <c r="B22" s="25" t="s">
        <v>205</v>
      </c>
      <c r="C22" s="25" t="s">
        <v>260</v>
      </c>
      <c r="D22" s="26" t="s">
        <v>206</v>
      </c>
      <c r="E22" s="25" t="s">
        <v>519</v>
      </c>
    </row>
    <row r="23" spans="2:6" x14ac:dyDescent="0.4">
      <c r="B23" s="27"/>
      <c r="C23" s="28"/>
      <c r="D23" s="29" t="s">
        <v>207</v>
      </c>
      <c r="E23" s="28"/>
    </row>
    <row r="24" spans="2:6" x14ac:dyDescent="0.4">
      <c r="B24" s="27"/>
      <c r="C24" s="28"/>
      <c r="D24" s="29" t="s">
        <v>208</v>
      </c>
      <c r="E24" s="28"/>
    </row>
    <row r="25" spans="2:6" x14ac:dyDescent="0.4">
      <c r="B25" s="27"/>
      <c r="C25" s="28"/>
      <c r="D25" s="29" t="s">
        <v>209</v>
      </c>
      <c r="E25" s="28"/>
    </row>
    <row r="26" spans="2:6" x14ac:dyDescent="0.4">
      <c r="B26" s="27"/>
      <c r="C26" s="28"/>
      <c r="D26" s="29" t="s">
        <v>210</v>
      </c>
      <c r="E26" s="28"/>
    </row>
    <row r="27" spans="2:6" x14ac:dyDescent="0.4">
      <c r="B27" s="27"/>
      <c r="C27" s="28"/>
      <c r="D27" s="29" t="s">
        <v>211</v>
      </c>
      <c r="E27" s="28"/>
    </row>
    <row r="28" spans="2:6" x14ac:dyDescent="0.4">
      <c r="B28" s="27"/>
      <c r="C28" s="28"/>
      <c r="D28" s="29" t="s">
        <v>212</v>
      </c>
      <c r="E28" s="28"/>
    </row>
    <row r="29" spans="2:6" x14ac:dyDescent="0.4">
      <c r="B29" s="27"/>
      <c r="C29" s="31"/>
      <c r="D29" s="32" t="s">
        <v>213</v>
      </c>
      <c r="E29" s="31"/>
    </row>
    <row r="30" spans="2:6" x14ac:dyDescent="0.4">
      <c r="B30" s="27"/>
      <c r="C30" s="255" t="s">
        <v>261</v>
      </c>
      <c r="D30" s="256" t="s">
        <v>214</v>
      </c>
      <c r="E30" s="255" t="s">
        <v>413</v>
      </c>
      <c r="F30" s="23" t="s">
        <v>1280</v>
      </c>
    </row>
    <row r="31" spans="2:6" x14ac:dyDescent="0.4">
      <c r="B31" s="27"/>
      <c r="C31" s="254"/>
      <c r="D31" s="253" t="s">
        <v>215</v>
      </c>
      <c r="E31" s="254"/>
      <c r="F31" s="23" t="s">
        <v>1280</v>
      </c>
    </row>
    <row r="32" spans="2:6" x14ac:dyDescent="0.4">
      <c r="B32" s="27"/>
      <c r="C32" s="257"/>
      <c r="D32" s="258" t="s">
        <v>216</v>
      </c>
      <c r="E32" s="257"/>
      <c r="F32" s="23" t="s">
        <v>1280</v>
      </c>
    </row>
    <row r="33" spans="2:5" x14ac:dyDescent="0.4">
      <c r="B33" s="27"/>
      <c r="C33" s="25" t="s">
        <v>266</v>
      </c>
      <c r="D33" s="26" t="s">
        <v>219</v>
      </c>
      <c r="E33" s="25" t="s">
        <v>407</v>
      </c>
    </row>
    <row r="34" spans="2:5" x14ac:dyDescent="0.4">
      <c r="B34" s="27"/>
      <c r="C34" s="28"/>
      <c r="D34" s="29" t="s">
        <v>220</v>
      </c>
      <c r="E34" s="28"/>
    </row>
    <row r="35" spans="2:5" x14ac:dyDescent="0.4">
      <c r="B35" s="27"/>
      <c r="C35" s="28"/>
      <c r="D35" s="29" t="s">
        <v>221</v>
      </c>
      <c r="E35" s="28"/>
    </row>
    <row r="36" spans="2:5" x14ac:dyDescent="0.4">
      <c r="B36" s="27"/>
      <c r="C36" s="28"/>
      <c r="D36" s="29" t="s">
        <v>222</v>
      </c>
      <c r="E36" s="28"/>
    </row>
    <row r="37" spans="2:5" x14ac:dyDescent="0.4">
      <c r="B37" s="27"/>
      <c r="C37" s="28"/>
      <c r="D37" s="29" t="s">
        <v>223</v>
      </c>
      <c r="E37" s="28"/>
    </row>
    <row r="38" spans="2:5" x14ac:dyDescent="0.4">
      <c r="B38" s="27"/>
      <c r="C38" s="28"/>
      <c r="D38" s="29" t="s">
        <v>224</v>
      </c>
      <c r="E38" s="28"/>
    </row>
    <row r="39" spans="2:5" x14ac:dyDescent="0.4">
      <c r="B39" s="27"/>
      <c r="C39" s="28"/>
      <c r="D39" s="29" t="s">
        <v>225</v>
      </c>
      <c r="E39" s="28"/>
    </row>
    <row r="40" spans="2:5" x14ac:dyDescent="0.4">
      <c r="B40" s="27"/>
      <c r="C40" s="28"/>
      <c r="D40" s="29" t="s">
        <v>226</v>
      </c>
      <c r="E40" s="28"/>
    </row>
    <row r="41" spans="2:5" x14ac:dyDescent="0.4">
      <c r="B41" s="27"/>
      <c r="C41" s="28"/>
      <c r="D41" s="29" t="s">
        <v>227</v>
      </c>
      <c r="E41" s="28"/>
    </row>
    <row r="42" spans="2:5" x14ac:dyDescent="0.4">
      <c r="B42" s="27"/>
      <c r="C42" s="28"/>
      <c r="D42" s="29" t="s">
        <v>228</v>
      </c>
      <c r="E42" s="28"/>
    </row>
    <row r="43" spans="2:5" x14ac:dyDescent="0.4">
      <c r="B43" s="27"/>
      <c r="C43" s="31"/>
      <c r="D43" s="32" t="s">
        <v>229</v>
      </c>
      <c r="E43" s="31"/>
    </row>
    <row r="44" spans="2:5" x14ac:dyDescent="0.4">
      <c r="B44" s="27"/>
      <c r="C44" s="25" t="s">
        <v>265</v>
      </c>
      <c r="D44" s="26" t="s">
        <v>217</v>
      </c>
      <c r="E44" s="25" t="s">
        <v>409</v>
      </c>
    </row>
    <row r="45" spans="2:5" x14ac:dyDescent="0.4">
      <c r="B45" s="27"/>
      <c r="C45" s="31"/>
      <c r="D45" s="32" t="s">
        <v>218</v>
      </c>
      <c r="E45" s="31"/>
    </row>
    <row r="46" spans="2:5" x14ac:dyDescent="0.4">
      <c r="B46" s="27"/>
      <c r="C46" s="25" t="s">
        <v>263</v>
      </c>
      <c r="D46" s="26" t="s">
        <v>242</v>
      </c>
      <c r="E46" s="25" t="s">
        <v>404</v>
      </c>
    </row>
    <row r="47" spans="2:5" x14ac:dyDescent="0.4">
      <c r="B47" s="27"/>
      <c r="C47" s="31"/>
      <c r="D47" s="32" t="s">
        <v>243</v>
      </c>
      <c r="E47" s="31"/>
    </row>
    <row r="48" spans="2:5" x14ac:dyDescent="0.4">
      <c r="B48" s="27"/>
      <c r="C48" s="25" t="s">
        <v>264</v>
      </c>
      <c r="D48" s="26" t="s">
        <v>230</v>
      </c>
      <c r="E48" s="25" t="s">
        <v>526</v>
      </c>
    </row>
    <row r="49" spans="2:5" x14ac:dyDescent="0.4">
      <c r="B49" s="27"/>
      <c r="C49" s="28"/>
      <c r="D49" s="29" t="s">
        <v>231</v>
      </c>
      <c r="E49" s="28"/>
    </row>
    <row r="50" spans="2:5" x14ac:dyDescent="0.4">
      <c r="B50" s="27"/>
      <c r="C50" s="28"/>
      <c r="D50" s="29" t="s">
        <v>232</v>
      </c>
      <c r="E50" s="28"/>
    </row>
    <row r="51" spans="2:5" x14ac:dyDescent="0.4">
      <c r="B51" s="27"/>
      <c r="C51" s="28"/>
      <c r="D51" s="29" t="s">
        <v>233</v>
      </c>
      <c r="E51" s="28"/>
    </row>
    <row r="52" spans="2:5" x14ac:dyDescent="0.4">
      <c r="B52" s="27"/>
      <c r="C52" s="28"/>
      <c r="D52" s="29" t="s">
        <v>234</v>
      </c>
      <c r="E52" s="28"/>
    </row>
    <row r="53" spans="2:5" x14ac:dyDescent="0.4">
      <c r="B53" s="27"/>
      <c r="C53" s="28"/>
      <c r="D53" s="29" t="s">
        <v>235</v>
      </c>
      <c r="E53" s="28"/>
    </row>
    <row r="54" spans="2:5" x14ac:dyDescent="0.4">
      <c r="B54" s="27"/>
      <c r="C54" s="28"/>
      <c r="D54" s="29" t="s">
        <v>236</v>
      </c>
      <c r="E54" s="28"/>
    </row>
    <row r="55" spans="2:5" x14ac:dyDescent="0.4">
      <c r="B55" s="27"/>
      <c r="C55" s="28"/>
      <c r="D55" s="29" t="s">
        <v>237</v>
      </c>
      <c r="E55" s="28"/>
    </row>
    <row r="56" spans="2:5" x14ac:dyDescent="0.4">
      <c r="B56" s="27"/>
      <c r="C56" s="28"/>
      <c r="D56" s="29" t="s">
        <v>238</v>
      </c>
      <c r="E56" s="28"/>
    </row>
    <row r="57" spans="2:5" x14ac:dyDescent="0.4">
      <c r="B57" s="27"/>
      <c r="C57" s="28"/>
      <c r="D57" s="29" t="s">
        <v>239</v>
      </c>
      <c r="E57" s="28"/>
    </row>
    <row r="58" spans="2:5" x14ac:dyDescent="0.4">
      <c r="B58" s="27"/>
      <c r="C58" s="28"/>
      <c r="D58" s="29" t="s">
        <v>240</v>
      </c>
      <c r="E58" s="28"/>
    </row>
    <row r="59" spans="2:5" x14ac:dyDescent="0.4">
      <c r="B59" s="27"/>
      <c r="C59" s="31"/>
      <c r="D59" s="32" t="s">
        <v>241</v>
      </c>
      <c r="E59" s="31"/>
    </row>
    <row r="60" spans="2:5" x14ac:dyDescent="0.4">
      <c r="B60" s="27"/>
      <c r="C60" s="25" t="s">
        <v>262</v>
      </c>
      <c r="D60" s="26" t="s">
        <v>244</v>
      </c>
      <c r="E60" s="25" t="s">
        <v>416</v>
      </c>
    </row>
    <row r="61" spans="2:5" x14ac:dyDescent="0.4">
      <c r="B61" s="27"/>
      <c r="C61" s="28"/>
      <c r="D61" s="29" t="s">
        <v>245</v>
      </c>
      <c r="E61" s="28"/>
    </row>
    <row r="62" spans="2:5" x14ac:dyDescent="0.4">
      <c r="B62" s="27"/>
      <c r="C62" s="28"/>
      <c r="D62" s="29" t="s">
        <v>246</v>
      </c>
      <c r="E62" s="28"/>
    </row>
    <row r="63" spans="2:5" x14ac:dyDescent="0.4">
      <c r="B63" s="27"/>
      <c r="C63" s="28"/>
      <c r="D63" s="29" t="s">
        <v>247</v>
      </c>
      <c r="E63" s="28"/>
    </row>
    <row r="64" spans="2:5" x14ac:dyDescent="0.4">
      <c r="B64" s="27"/>
      <c r="C64" s="28"/>
      <c r="D64" s="29" t="s">
        <v>248</v>
      </c>
      <c r="E64" s="28"/>
    </row>
    <row r="65" spans="2:5" x14ac:dyDescent="0.4">
      <c r="B65" s="27"/>
      <c r="C65" s="28"/>
      <c r="D65" s="29" t="s">
        <v>249</v>
      </c>
      <c r="E65" s="28"/>
    </row>
    <row r="66" spans="2:5" x14ac:dyDescent="0.4">
      <c r="B66" s="27"/>
      <c r="C66" s="28"/>
      <c r="D66" s="29" t="s">
        <v>250</v>
      </c>
      <c r="E66" s="28"/>
    </row>
    <row r="67" spans="2:5" x14ac:dyDescent="0.4">
      <c r="B67" s="27"/>
      <c r="C67" s="28"/>
      <c r="D67" s="29" t="s">
        <v>251</v>
      </c>
      <c r="E67" s="28"/>
    </row>
    <row r="68" spans="2:5" x14ac:dyDescent="0.4">
      <c r="B68" s="27"/>
      <c r="C68" s="28"/>
      <c r="D68" s="29" t="s">
        <v>252</v>
      </c>
      <c r="E68" s="28"/>
    </row>
    <row r="69" spans="2:5" x14ac:dyDescent="0.4">
      <c r="B69" s="27"/>
      <c r="C69" s="28"/>
      <c r="D69" s="29" t="s">
        <v>253</v>
      </c>
      <c r="E69" s="28"/>
    </row>
    <row r="70" spans="2:5" x14ac:dyDescent="0.4">
      <c r="B70" s="27"/>
      <c r="C70" s="28"/>
      <c r="D70" s="29" t="s">
        <v>254</v>
      </c>
      <c r="E70" s="28"/>
    </row>
    <row r="71" spans="2:5" x14ac:dyDescent="0.4">
      <c r="B71" s="27"/>
      <c r="C71" s="28"/>
      <c r="D71" s="29" t="s">
        <v>212</v>
      </c>
      <c r="E71" s="28"/>
    </row>
    <row r="72" spans="2:5" x14ac:dyDescent="0.4">
      <c r="B72" s="27"/>
      <c r="C72" s="31"/>
      <c r="D72" s="32" t="s">
        <v>255</v>
      </c>
      <c r="E72" s="31"/>
    </row>
    <row r="73" spans="2:5" x14ac:dyDescent="0.4">
      <c r="B73" s="27"/>
      <c r="C73" s="25" t="s">
        <v>267</v>
      </c>
      <c r="D73" s="26" t="s">
        <v>256</v>
      </c>
      <c r="E73" s="25" t="s">
        <v>418</v>
      </c>
    </row>
    <row r="74" spans="2:5" x14ac:dyDescent="0.4">
      <c r="B74" s="27"/>
      <c r="C74" s="28"/>
      <c r="D74" s="29" t="s">
        <v>257</v>
      </c>
      <c r="E74" s="28"/>
    </row>
    <row r="75" spans="2:5" x14ac:dyDescent="0.4">
      <c r="B75" s="27"/>
      <c r="C75" s="28"/>
      <c r="D75" s="29" t="s">
        <v>258</v>
      </c>
      <c r="E75" s="28"/>
    </row>
    <row r="76" spans="2:5" x14ac:dyDescent="0.4">
      <c r="B76" s="27"/>
      <c r="C76" s="28"/>
      <c r="D76" s="29" t="s">
        <v>259</v>
      </c>
      <c r="E76" s="28"/>
    </row>
    <row r="77" spans="2:5" x14ac:dyDescent="0.4">
      <c r="B77" s="27"/>
      <c r="C77" s="28"/>
      <c r="D77" s="29" t="s">
        <v>223</v>
      </c>
      <c r="E77" s="28"/>
    </row>
    <row r="78" spans="2:5" x14ac:dyDescent="0.4">
      <c r="B78" s="27"/>
      <c r="C78" s="28"/>
      <c r="D78" s="29" t="s">
        <v>225</v>
      </c>
      <c r="E78" s="28"/>
    </row>
    <row r="79" spans="2:5" x14ac:dyDescent="0.4">
      <c r="B79" s="27"/>
      <c r="C79" s="28"/>
      <c r="D79" s="29" t="s">
        <v>226</v>
      </c>
      <c r="E79" s="28"/>
    </row>
    <row r="80" spans="2:5" x14ac:dyDescent="0.4">
      <c r="B80" s="27"/>
      <c r="C80" s="31"/>
      <c r="D80" s="32" t="s">
        <v>228</v>
      </c>
      <c r="E80" s="31"/>
    </row>
    <row r="81" spans="2:5" x14ac:dyDescent="0.4">
      <c r="B81" s="27"/>
      <c r="C81" s="25" t="s">
        <v>1214</v>
      </c>
      <c r="D81" s="26" t="s">
        <v>242</v>
      </c>
      <c r="E81" s="25" t="s">
        <v>1211</v>
      </c>
    </row>
    <row r="82" spans="2:5" x14ac:dyDescent="0.4">
      <c r="B82" s="27"/>
      <c r="C82" s="31"/>
      <c r="D82" s="32" t="s">
        <v>243</v>
      </c>
      <c r="E82" s="31"/>
    </row>
    <row r="83" spans="2:5" x14ac:dyDescent="0.4">
      <c r="B83" s="27"/>
      <c r="C83" s="25" t="s">
        <v>1215</v>
      </c>
      <c r="D83" s="26" t="s">
        <v>520</v>
      </c>
      <c r="E83" s="25" t="s">
        <v>1213</v>
      </c>
    </row>
    <row r="84" spans="2:5" x14ac:dyDescent="0.4">
      <c r="B84" s="27"/>
      <c r="C84" s="28"/>
      <c r="D84" s="29" t="s">
        <v>231</v>
      </c>
      <c r="E84" s="28"/>
    </row>
    <row r="85" spans="2:5" x14ac:dyDescent="0.4">
      <c r="B85" s="27"/>
      <c r="C85" s="28"/>
      <c r="D85" s="29" t="s">
        <v>232</v>
      </c>
      <c r="E85" s="28"/>
    </row>
    <row r="86" spans="2:5" x14ac:dyDescent="0.4">
      <c r="B86" s="27"/>
      <c r="C86" s="28"/>
      <c r="D86" s="29" t="s">
        <v>233</v>
      </c>
      <c r="E86" s="28"/>
    </row>
    <row r="87" spans="2:5" x14ac:dyDescent="0.4">
      <c r="B87" s="27"/>
      <c r="C87" s="28"/>
      <c r="D87" s="29" t="s">
        <v>234</v>
      </c>
      <c r="E87" s="28"/>
    </row>
    <row r="88" spans="2:5" x14ac:dyDescent="0.4">
      <c r="B88" s="27"/>
      <c r="C88" s="28"/>
      <c r="D88" s="29" t="s">
        <v>235</v>
      </c>
      <c r="E88" s="28"/>
    </row>
    <row r="89" spans="2:5" x14ac:dyDescent="0.4">
      <c r="B89" s="27"/>
      <c r="C89" s="28"/>
      <c r="D89" s="29" t="s">
        <v>236</v>
      </c>
      <c r="E89" s="28"/>
    </row>
    <row r="90" spans="2:5" x14ac:dyDescent="0.4">
      <c r="B90" s="27"/>
      <c r="C90" s="28"/>
      <c r="D90" s="29" t="s">
        <v>237</v>
      </c>
      <c r="E90" s="28"/>
    </row>
    <row r="91" spans="2:5" x14ac:dyDescent="0.4">
      <c r="B91" s="27"/>
      <c r="C91" s="28"/>
      <c r="D91" s="29" t="s">
        <v>238</v>
      </c>
      <c r="E91" s="28"/>
    </row>
    <row r="92" spans="2:5" x14ac:dyDescent="0.4">
      <c r="B92" s="27"/>
      <c r="C92" s="28"/>
      <c r="D92" s="29" t="s">
        <v>239</v>
      </c>
      <c r="E92" s="28"/>
    </row>
    <row r="93" spans="2:5" x14ac:dyDescent="0.4">
      <c r="B93" s="27"/>
      <c r="C93" s="28"/>
      <c r="D93" s="29" t="s">
        <v>240</v>
      </c>
      <c r="E93" s="28"/>
    </row>
    <row r="94" spans="2:5" x14ac:dyDescent="0.4">
      <c r="B94" s="27"/>
      <c r="C94" s="31"/>
      <c r="D94" s="32" t="s">
        <v>241</v>
      </c>
      <c r="E94" s="31"/>
    </row>
    <row r="95" spans="2:5" x14ac:dyDescent="0.4">
      <c r="B95" s="27"/>
      <c r="C95" s="25" t="s">
        <v>268</v>
      </c>
      <c r="D95" s="26" t="s">
        <v>206</v>
      </c>
      <c r="E95" s="25" t="s">
        <v>521</v>
      </c>
    </row>
    <row r="96" spans="2:5" x14ac:dyDescent="0.4">
      <c r="B96" s="27"/>
      <c r="C96" s="28"/>
      <c r="D96" s="29" t="s">
        <v>207</v>
      </c>
      <c r="E96" s="28"/>
    </row>
    <row r="97" spans="2:6" x14ac:dyDescent="0.4">
      <c r="B97" s="27"/>
      <c r="C97" s="28"/>
      <c r="D97" s="29" t="s">
        <v>208</v>
      </c>
      <c r="E97" s="28"/>
    </row>
    <row r="98" spans="2:6" x14ac:dyDescent="0.4">
      <c r="B98" s="27"/>
      <c r="C98" s="28"/>
      <c r="D98" s="29" t="s">
        <v>209</v>
      </c>
      <c r="E98" s="28"/>
    </row>
    <row r="99" spans="2:6" x14ac:dyDescent="0.4">
      <c r="B99" s="27"/>
      <c r="C99" s="28"/>
      <c r="D99" s="29" t="s">
        <v>210</v>
      </c>
      <c r="E99" s="28"/>
    </row>
    <row r="100" spans="2:6" x14ac:dyDescent="0.4">
      <c r="B100" s="27"/>
      <c r="C100" s="28"/>
      <c r="D100" s="29" t="s">
        <v>211</v>
      </c>
      <c r="E100" s="28"/>
    </row>
    <row r="101" spans="2:6" x14ac:dyDescent="0.4">
      <c r="B101" s="27"/>
      <c r="C101" s="28"/>
      <c r="D101" s="29" t="s">
        <v>212</v>
      </c>
      <c r="E101" s="28"/>
    </row>
    <row r="102" spans="2:6" x14ac:dyDescent="0.4">
      <c r="B102" s="27"/>
      <c r="C102" s="31"/>
      <c r="D102" s="32" t="s">
        <v>213</v>
      </c>
      <c r="E102" s="31"/>
    </row>
    <row r="103" spans="2:6" x14ac:dyDescent="0.4">
      <c r="B103" s="27"/>
      <c r="C103" s="255" t="s">
        <v>271</v>
      </c>
      <c r="D103" s="256" t="s">
        <v>214</v>
      </c>
      <c r="E103" s="255" t="s">
        <v>436</v>
      </c>
      <c r="F103" s="23" t="s">
        <v>1280</v>
      </c>
    </row>
    <row r="104" spans="2:6" x14ac:dyDescent="0.4">
      <c r="B104" s="27"/>
      <c r="C104" s="254"/>
      <c r="D104" s="253" t="s">
        <v>215</v>
      </c>
      <c r="E104" s="254"/>
      <c r="F104" s="23" t="s">
        <v>1280</v>
      </c>
    </row>
    <row r="105" spans="2:6" x14ac:dyDescent="0.4">
      <c r="B105" s="27"/>
      <c r="C105" s="254"/>
      <c r="D105" s="253" t="s">
        <v>269</v>
      </c>
      <c r="E105" s="254"/>
      <c r="F105" s="23" t="s">
        <v>1280</v>
      </c>
    </row>
    <row r="106" spans="2:6" x14ac:dyDescent="0.4">
      <c r="B106" s="27"/>
      <c r="C106" s="257"/>
      <c r="D106" s="258" t="s">
        <v>216</v>
      </c>
      <c r="E106" s="257"/>
      <c r="F106" s="23" t="s">
        <v>1280</v>
      </c>
    </row>
    <row r="107" spans="2:6" x14ac:dyDescent="0.4">
      <c r="B107" s="27"/>
      <c r="C107" s="28" t="s">
        <v>272</v>
      </c>
      <c r="D107" s="29" t="s">
        <v>219</v>
      </c>
      <c r="E107" s="28" t="s">
        <v>430</v>
      </c>
    </row>
    <row r="108" spans="2:6" x14ac:dyDescent="0.4">
      <c r="B108" s="27"/>
      <c r="C108" s="28"/>
      <c r="D108" s="29" t="s">
        <v>220</v>
      </c>
      <c r="E108" s="28"/>
    </row>
    <row r="109" spans="2:6" x14ac:dyDescent="0.4">
      <c r="B109" s="27"/>
      <c r="C109" s="28"/>
      <c r="D109" s="29" t="s">
        <v>221</v>
      </c>
      <c r="E109" s="28"/>
    </row>
    <row r="110" spans="2:6" x14ac:dyDescent="0.4">
      <c r="B110" s="27"/>
      <c r="C110" s="28"/>
      <c r="D110" s="29" t="s">
        <v>222</v>
      </c>
      <c r="E110" s="28"/>
    </row>
    <row r="111" spans="2:6" x14ac:dyDescent="0.4">
      <c r="B111" s="27"/>
      <c r="C111" s="28"/>
      <c r="D111" s="29" t="s">
        <v>223</v>
      </c>
      <c r="E111" s="28"/>
    </row>
    <row r="112" spans="2:6" x14ac:dyDescent="0.4">
      <c r="B112" s="27"/>
      <c r="C112" s="28"/>
      <c r="D112" s="29" t="s">
        <v>224</v>
      </c>
      <c r="E112" s="28"/>
    </row>
    <row r="113" spans="2:5" x14ac:dyDescent="0.4">
      <c r="B113" s="27"/>
      <c r="C113" s="28"/>
      <c r="D113" s="29" t="s">
        <v>269</v>
      </c>
      <c r="E113" s="28"/>
    </row>
    <row r="114" spans="2:5" x14ac:dyDescent="0.4">
      <c r="B114" s="27"/>
      <c r="C114" s="28"/>
      <c r="D114" s="29" t="s">
        <v>225</v>
      </c>
      <c r="E114" s="28"/>
    </row>
    <row r="115" spans="2:5" x14ac:dyDescent="0.4">
      <c r="B115" s="27"/>
      <c r="C115" s="28"/>
      <c r="D115" s="29" t="s">
        <v>270</v>
      </c>
      <c r="E115" s="28"/>
    </row>
    <row r="116" spans="2:5" x14ac:dyDescent="0.4">
      <c r="B116" s="27"/>
      <c r="C116" s="28"/>
      <c r="D116" s="29" t="s">
        <v>226</v>
      </c>
      <c r="E116" s="28"/>
    </row>
    <row r="117" spans="2:5" x14ac:dyDescent="0.4">
      <c r="B117" s="27"/>
      <c r="C117" s="28"/>
      <c r="D117" s="29" t="s">
        <v>227</v>
      </c>
      <c r="E117" s="28"/>
    </row>
    <row r="118" spans="2:5" x14ac:dyDescent="0.4">
      <c r="B118" s="27"/>
      <c r="C118" s="28"/>
      <c r="D118" s="29" t="s">
        <v>228</v>
      </c>
      <c r="E118" s="28"/>
    </row>
    <row r="119" spans="2:5" x14ac:dyDescent="0.4">
      <c r="B119" s="27"/>
      <c r="C119" s="31"/>
      <c r="D119" s="32" t="s">
        <v>229</v>
      </c>
      <c r="E119" s="31"/>
    </row>
    <row r="120" spans="2:5" x14ac:dyDescent="0.4">
      <c r="B120" s="27"/>
      <c r="C120" s="25" t="s">
        <v>273</v>
      </c>
      <c r="D120" s="26" t="s">
        <v>217</v>
      </c>
      <c r="E120" s="25" t="s">
        <v>432</v>
      </c>
    </row>
    <row r="121" spans="2:5" x14ac:dyDescent="0.4">
      <c r="B121" s="27"/>
      <c r="C121" s="31"/>
      <c r="D121" s="32" t="s">
        <v>218</v>
      </c>
      <c r="E121" s="31"/>
    </row>
    <row r="122" spans="2:5" x14ac:dyDescent="0.4">
      <c r="B122" s="27"/>
      <c r="C122" s="25" t="s">
        <v>276</v>
      </c>
      <c r="D122" s="26" t="s">
        <v>242</v>
      </c>
      <c r="E122" s="25" t="s">
        <v>427</v>
      </c>
    </row>
    <row r="123" spans="2:5" x14ac:dyDescent="0.4">
      <c r="B123" s="27"/>
      <c r="C123" s="31"/>
      <c r="D123" s="32" t="s">
        <v>243</v>
      </c>
      <c r="E123" s="31"/>
    </row>
    <row r="124" spans="2:5" x14ac:dyDescent="0.4">
      <c r="B124" s="27"/>
      <c r="C124" s="25" t="s">
        <v>279</v>
      </c>
      <c r="D124" s="26" t="s">
        <v>230</v>
      </c>
      <c r="E124" s="25" t="s">
        <v>446</v>
      </c>
    </row>
    <row r="125" spans="2:5" x14ac:dyDescent="0.4">
      <c r="B125" s="27"/>
      <c r="C125" s="28"/>
      <c r="D125" s="29" t="s">
        <v>231</v>
      </c>
      <c r="E125" s="28"/>
    </row>
    <row r="126" spans="2:5" x14ac:dyDescent="0.4">
      <c r="B126" s="27"/>
      <c r="C126" s="28"/>
      <c r="D126" s="29" t="s">
        <v>232</v>
      </c>
      <c r="E126" s="28"/>
    </row>
    <row r="127" spans="2:5" x14ac:dyDescent="0.4">
      <c r="B127" s="27"/>
      <c r="C127" s="28"/>
      <c r="D127" s="29" t="s">
        <v>233</v>
      </c>
      <c r="E127" s="28"/>
    </row>
    <row r="128" spans="2:5" x14ac:dyDescent="0.4">
      <c r="B128" s="27"/>
      <c r="C128" s="28"/>
      <c r="D128" s="29" t="s">
        <v>234</v>
      </c>
      <c r="E128" s="28"/>
    </row>
    <row r="129" spans="2:5" x14ac:dyDescent="0.4">
      <c r="B129" s="27"/>
      <c r="C129" s="28"/>
      <c r="D129" s="29" t="s">
        <v>235</v>
      </c>
      <c r="E129" s="28"/>
    </row>
    <row r="130" spans="2:5" x14ac:dyDescent="0.4">
      <c r="B130" s="27"/>
      <c r="C130" s="28"/>
      <c r="D130" s="29" t="s">
        <v>236</v>
      </c>
      <c r="E130" s="28"/>
    </row>
    <row r="131" spans="2:5" x14ac:dyDescent="0.4">
      <c r="B131" s="27"/>
      <c r="C131" s="28"/>
      <c r="D131" s="29" t="s">
        <v>237</v>
      </c>
      <c r="E131" s="28"/>
    </row>
    <row r="132" spans="2:5" x14ac:dyDescent="0.4">
      <c r="B132" s="27"/>
      <c r="C132" s="28"/>
      <c r="D132" s="29" t="s">
        <v>238</v>
      </c>
      <c r="E132" s="28"/>
    </row>
    <row r="133" spans="2:5" x14ac:dyDescent="0.4">
      <c r="B133" s="27"/>
      <c r="C133" s="28"/>
      <c r="D133" s="29" t="s">
        <v>239</v>
      </c>
      <c r="E133" s="28"/>
    </row>
    <row r="134" spans="2:5" x14ac:dyDescent="0.4">
      <c r="B134" s="27"/>
      <c r="C134" s="28"/>
      <c r="D134" s="29" t="s">
        <v>240</v>
      </c>
      <c r="E134" s="28"/>
    </row>
    <row r="135" spans="2:5" x14ac:dyDescent="0.4">
      <c r="B135" s="27"/>
      <c r="C135" s="31"/>
      <c r="D135" s="32" t="s">
        <v>241</v>
      </c>
      <c r="E135" s="31"/>
    </row>
    <row r="136" spans="2:5" x14ac:dyDescent="0.4">
      <c r="B136" s="27"/>
      <c r="C136" s="25" t="s">
        <v>277</v>
      </c>
      <c r="D136" s="26" t="s">
        <v>244</v>
      </c>
      <c r="E136" s="25" t="s">
        <v>439</v>
      </c>
    </row>
    <row r="137" spans="2:5" x14ac:dyDescent="0.4">
      <c r="B137" s="27"/>
      <c r="C137" s="28"/>
      <c r="D137" s="29" t="s">
        <v>245</v>
      </c>
      <c r="E137" s="28"/>
    </row>
    <row r="138" spans="2:5" x14ac:dyDescent="0.4">
      <c r="B138" s="27"/>
      <c r="C138" s="28"/>
      <c r="D138" s="29" t="s">
        <v>246</v>
      </c>
      <c r="E138" s="28"/>
    </row>
    <row r="139" spans="2:5" x14ac:dyDescent="0.4">
      <c r="B139" s="27"/>
      <c r="C139" s="28"/>
      <c r="D139" s="29" t="s">
        <v>247</v>
      </c>
      <c r="E139" s="28"/>
    </row>
    <row r="140" spans="2:5" x14ac:dyDescent="0.4">
      <c r="B140" s="27"/>
      <c r="C140" s="28"/>
      <c r="D140" s="29" t="s">
        <v>248</v>
      </c>
      <c r="E140" s="28"/>
    </row>
    <row r="141" spans="2:5" x14ac:dyDescent="0.4">
      <c r="B141" s="27"/>
      <c r="C141" s="28"/>
      <c r="D141" s="29" t="s">
        <v>249</v>
      </c>
      <c r="E141" s="28"/>
    </row>
    <row r="142" spans="2:5" x14ac:dyDescent="0.4">
      <c r="B142" s="27"/>
      <c r="C142" s="28"/>
      <c r="D142" s="29" t="s">
        <v>250</v>
      </c>
      <c r="E142" s="28"/>
    </row>
    <row r="143" spans="2:5" x14ac:dyDescent="0.4">
      <c r="B143" s="27"/>
      <c r="C143" s="28"/>
      <c r="D143" s="29" t="s">
        <v>251</v>
      </c>
      <c r="E143" s="28"/>
    </row>
    <row r="144" spans="2:5" x14ac:dyDescent="0.4">
      <c r="B144" s="27"/>
      <c r="C144" s="28"/>
      <c r="D144" s="29" t="s">
        <v>252</v>
      </c>
      <c r="E144" s="28"/>
    </row>
    <row r="145" spans="2:5" x14ac:dyDescent="0.4">
      <c r="B145" s="27"/>
      <c r="C145" s="28"/>
      <c r="D145" s="29" t="s">
        <v>253</v>
      </c>
      <c r="E145" s="28"/>
    </row>
    <row r="146" spans="2:5" x14ac:dyDescent="0.4">
      <c r="B146" s="27"/>
      <c r="C146" s="28"/>
      <c r="D146" s="29" t="s">
        <v>254</v>
      </c>
      <c r="E146" s="28"/>
    </row>
    <row r="147" spans="2:5" x14ac:dyDescent="0.4">
      <c r="B147" s="27"/>
      <c r="C147" s="28"/>
      <c r="D147" s="29" t="s">
        <v>212</v>
      </c>
      <c r="E147" s="28"/>
    </row>
    <row r="148" spans="2:5" x14ac:dyDescent="0.4">
      <c r="B148" s="27"/>
      <c r="C148" s="31"/>
      <c r="D148" s="32" t="s">
        <v>255</v>
      </c>
      <c r="E148" s="31"/>
    </row>
    <row r="149" spans="2:5" x14ac:dyDescent="0.4">
      <c r="B149" s="27"/>
      <c r="C149" s="25" t="s">
        <v>278</v>
      </c>
      <c r="D149" s="26" t="s">
        <v>256</v>
      </c>
      <c r="E149" s="25" t="s">
        <v>441</v>
      </c>
    </row>
    <row r="150" spans="2:5" x14ac:dyDescent="0.4">
      <c r="B150" s="27"/>
      <c r="C150" s="28"/>
      <c r="D150" s="29" t="s">
        <v>257</v>
      </c>
      <c r="E150" s="28"/>
    </row>
    <row r="151" spans="2:5" x14ac:dyDescent="0.4">
      <c r="B151" s="27"/>
      <c r="C151" s="28"/>
      <c r="D151" s="29" t="s">
        <v>258</v>
      </c>
      <c r="E151" s="28"/>
    </row>
    <row r="152" spans="2:5" x14ac:dyDescent="0.4">
      <c r="B152" s="27"/>
      <c r="C152" s="28"/>
      <c r="D152" s="29" t="s">
        <v>259</v>
      </c>
      <c r="E152" s="28"/>
    </row>
    <row r="153" spans="2:5" x14ac:dyDescent="0.4">
      <c r="B153" s="27"/>
      <c r="C153" s="28"/>
      <c r="D153" s="29" t="s">
        <v>223</v>
      </c>
      <c r="E153" s="28"/>
    </row>
    <row r="154" spans="2:5" x14ac:dyDescent="0.4">
      <c r="B154" s="27"/>
      <c r="C154" s="28"/>
      <c r="D154" s="29" t="s">
        <v>274</v>
      </c>
      <c r="E154" s="28"/>
    </row>
    <row r="155" spans="2:5" x14ac:dyDescent="0.4">
      <c r="B155" s="27"/>
      <c r="C155" s="28"/>
      <c r="D155" s="29" t="s">
        <v>275</v>
      </c>
      <c r="E155" s="28"/>
    </row>
    <row r="156" spans="2:5" x14ac:dyDescent="0.4">
      <c r="B156" s="27"/>
      <c r="C156" s="28"/>
      <c r="D156" s="29" t="s">
        <v>225</v>
      </c>
      <c r="E156" s="28"/>
    </row>
    <row r="157" spans="2:5" x14ac:dyDescent="0.4">
      <c r="B157" s="27"/>
      <c r="C157" s="28"/>
      <c r="D157" s="29" t="s">
        <v>270</v>
      </c>
      <c r="E157" s="28"/>
    </row>
    <row r="158" spans="2:5" x14ac:dyDescent="0.4">
      <c r="B158" s="27"/>
      <c r="C158" s="28"/>
      <c r="D158" s="29" t="s">
        <v>226</v>
      </c>
      <c r="E158" s="28"/>
    </row>
    <row r="159" spans="2:5" x14ac:dyDescent="0.4">
      <c r="B159" s="27"/>
      <c r="C159" s="31"/>
      <c r="D159" s="32" t="s">
        <v>228</v>
      </c>
      <c r="E159" s="31"/>
    </row>
    <row r="160" spans="2:5" x14ac:dyDescent="0.4">
      <c r="B160" s="24" t="s">
        <v>282</v>
      </c>
      <c r="C160" s="25"/>
      <c r="D160" s="26" t="s">
        <v>280</v>
      </c>
      <c r="E160" s="25" t="s">
        <v>534</v>
      </c>
    </row>
    <row r="161" spans="2:5" x14ac:dyDescent="0.4">
      <c r="B161" s="30"/>
      <c r="C161" s="31"/>
      <c r="D161" s="32" t="s">
        <v>281</v>
      </c>
      <c r="E161" s="31"/>
    </row>
    <row r="162" spans="2:5" x14ac:dyDescent="0.4">
      <c r="B162" s="24" t="s">
        <v>283</v>
      </c>
      <c r="C162" s="25"/>
      <c r="D162" s="26" t="s">
        <v>284</v>
      </c>
      <c r="E162" s="25" t="s">
        <v>533</v>
      </c>
    </row>
    <row r="163" spans="2:5" x14ac:dyDescent="0.4">
      <c r="B163" s="30"/>
      <c r="C163" s="31"/>
      <c r="D163" s="32" t="s">
        <v>285</v>
      </c>
      <c r="E163" s="31"/>
    </row>
    <row r="164" spans="2:5" x14ac:dyDescent="0.4">
      <c r="B164" s="24" t="s">
        <v>286</v>
      </c>
      <c r="C164" s="25"/>
      <c r="D164" s="26" t="s">
        <v>287</v>
      </c>
      <c r="E164" s="25" t="s">
        <v>535</v>
      </c>
    </row>
    <row r="165" spans="2:5" x14ac:dyDescent="0.4">
      <c r="B165" s="30"/>
      <c r="C165" s="31"/>
      <c r="D165" s="32" t="s">
        <v>288</v>
      </c>
      <c r="E165" s="31"/>
    </row>
    <row r="166" spans="2:5" x14ac:dyDescent="0.4">
      <c r="B166" s="24" t="s">
        <v>289</v>
      </c>
      <c r="C166" s="25"/>
      <c r="D166" s="26" t="s">
        <v>290</v>
      </c>
      <c r="E166" s="25" t="s">
        <v>536</v>
      </c>
    </row>
    <row r="167" spans="2:5" x14ac:dyDescent="0.4">
      <c r="B167" s="30"/>
      <c r="C167" s="31"/>
      <c r="D167" s="32" t="s">
        <v>288</v>
      </c>
      <c r="E167" s="31"/>
    </row>
    <row r="168" spans="2:5" x14ac:dyDescent="0.4">
      <c r="B168" s="25" t="s">
        <v>291</v>
      </c>
      <c r="C168" s="25"/>
      <c r="D168" s="26" t="s">
        <v>292</v>
      </c>
      <c r="E168" s="25" t="s">
        <v>537</v>
      </c>
    </row>
    <row r="169" spans="2:5" x14ac:dyDescent="0.4">
      <c r="B169" s="28"/>
      <c r="C169" s="28"/>
      <c r="D169" s="29" t="s">
        <v>293</v>
      </c>
      <c r="E169" s="28"/>
    </row>
    <row r="170" spans="2:5" x14ac:dyDescent="0.4">
      <c r="B170" s="28"/>
      <c r="C170" s="31"/>
      <c r="D170" s="32" t="s">
        <v>288</v>
      </c>
      <c r="E170" s="31"/>
    </row>
    <row r="171" spans="2:5" x14ac:dyDescent="0.4">
      <c r="B171" s="28"/>
      <c r="C171" s="25"/>
      <c r="D171" s="26" t="s">
        <v>292</v>
      </c>
      <c r="E171" s="25" t="s">
        <v>538</v>
      </c>
    </row>
    <row r="172" spans="2:5" x14ac:dyDescent="0.4">
      <c r="B172" s="31"/>
      <c r="C172" s="31"/>
      <c r="D172" s="32" t="s">
        <v>294</v>
      </c>
      <c r="E172" s="31"/>
    </row>
    <row r="173" spans="2:5" x14ac:dyDescent="0.4">
      <c r="B173" s="24" t="s">
        <v>295</v>
      </c>
      <c r="C173" s="25"/>
      <c r="D173" s="26" t="s">
        <v>296</v>
      </c>
      <c r="E173" s="25" t="s">
        <v>539</v>
      </c>
    </row>
    <row r="174" spans="2:5" x14ac:dyDescent="0.4">
      <c r="B174" s="30"/>
      <c r="C174" s="31"/>
      <c r="D174" s="32" t="s">
        <v>297</v>
      </c>
      <c r="E174" s="31"/>
    </row>
    <row r="175" spans="2:5" x14ac:dyDescent="0.4">
      <c r="B175" s="25" t="s">
        <v>299</v>
      </c>
      <c r="C175" s="25"/>
      <c r="D175" s="26" t="s">
        <v>287</v>
      </c>
      <c r="E175" s="25" t="s">
        <v>540</v>
      </c>
    </row>
    <row r="176" spans="2:5" x14ac:dyDescent="0.4">
      <c r="B176" s="28"/>
      <c r="C176" s="28"/>
      <c r="D176" s="29" t="s">
        <v>298</v>
      </c>
      <c r="E176" s="28"/>
    </row>
    <row r="177" spans="2:5" x14ac:dyDescent="0.4">
      <c r="B177" s="28"/>
      <c r="C177" s="31"/>
      <c r="D177" s="32" t="s">
        <v>288</v>
      </c>
      <c r="E177" s="31"/>
    </row>
    <row r="178" spans="2:5" x14ac:dyDescent="0.4">
      <c r="B178" s="28"/>
      <c r="C178" s="25"/>
      <c r="D178" s="26" t="s">
        <v>287</v>
      </c>
      <c r="E178" s="25" t="s">
        <v>541</v>
      </c>
    </row>
    <row r="179" spans="2:5" x14ac:dyDescent="0.4">
      <c r="B179" s="31"/>
      <c r="C179" s="31"/>
      <c r="D179" s="32" t="s">
        <v>288</v>
      </c>
      <c r="E179" s="31"/>
    </row>
    <row r="180" spans="2:5" x14ac:dyDescent="0.4">
      <c r="B180" s="25" t="s">
        <v>300</v>
      </c>
      <c r="C180" s="25"/>
      <c r="D180" s="26" t="s">
        <v>287</v>
      </c>
      <c r="E180" s="25" t="s">
        <v>542</v>
      </c>
    </row>
    <row r="181" spans="2:5" x14ac:dyDescent="0.4">
      <c r="B181" s="28"/>
      <c r="C181" s="28"/>
      <c r="D181" s="29" t="s">
        <v>544</v>
      </c>
      <c r="E181" s="28"/>
    </row>
    <row r="182" spans="2:5" x14ac:dyDescent="0.4">
      <c r="B182" s="28"/>
      <c r="C182" s="28"/>
      <c r="D182" s="29" t="s">
        <v>301</v>
      </c>
      <c r="E182" s="28"/>
    </row>
    <row r="183" spans="2:5" x14ac:dyDescent="0.4">
      <c r="B183" s="28"/>
      <c r="C183" s="31"/>
      <c r="D183" s="32" t="s">
        <v>288</v>
      </c>
      <c r="E183" s="31"/>
    </row>
    <row r="184" spans="2:5" x14ac:dyDescent="0.4">
      <c r="B184" s="28"/>
      <c r="C184" s="25"/>
      <c r="D184" s="26" t="s">
        <v>287</v>
      </c>
      <c r="E184" s="25" t="s">
        <v>543</v>
      </c>
    </row>
    <row r="185" spans="2:5" x14ac:dyDescent="0.4">
      <c r="B185" s="28"/>
      <c r="C185" s="28"/>
      <c r="D185" s="29" t="s">
        <v>301</v>
      </c>
      <c r="E185" s="28"/>
    </row>
    <row r="186" spans="2:5" x14ac:dyDescent="0.4">
      <c r="B186" s="28"/>
      <c r="C186" s="28"/>
      <c r="D186" s="29" t="s">
        <v>288</v>
      </c>
      <c r="E186" s="28"/>
    </row>
    <row r="187" spans="2:5" x14ac:dyDescent="0.4">
      <c r="B187" s="28"/>
      <c r="C187" s="25"/>
      <c r="D187" s="26" t="s">
        <v>287</v>
      </c>
      <c r="E187" s="25" t="s">
        <v>545</v>
      </c>
    </row>
    <row r="188" spans="2:5" x14ac:dyDescent="0.4">
      <c r="B188" s="28"/>
      <c r="C188" s="28"/>
      <c r="D188" s="29" t="s">
        <v>544</v>
      </c>
      <c r="E188" s="28"/>
    </row>
    <row r="189" spans="2:5" x14ac:dyDescent="0.4">
      <c r="B189" s="28"/>
      <c r="C189" s="28"/>
      <c r="D189" s="29" t="s">
        <v>288</v>
      </c>
      <c r="E189" s="28"/>
    </row>
    <row r="190" spans="2:5" x14ac:dyDescent="0.4">
      <c r="B190" s="27"/>
      <c r="C190" s="25"/>
      <c r="D190" s="26" t="s">
        <v>287</v>
      </c>
      <c r="E190" s="25" t="s">
        <v>546</v>
      </c>
    </row>
    <row r="191" spans="2:5" x14ac:dyDescent="0.4">
      <c r="B191" s="30"/>
      <c r="C191" s="31"/>
      <c r="D191" s="32" t="s">
        <v>288</v>
      </c>
      <c r="E191" s="31"/>
    </row>
    <row r="192" spans="2:5" x14ac:dyDescent="0.4">
      <c r="B192" s="24" t="s">
        <v>302</v>
      </c>
      <c r="C192" s="25"/>
      <c r="D192" s="26" t="s">
        <v>303</v>
      </c>
      <c r="E192" s="25" t="s">
        <v>547</v>
      </c>
    </row>
    <row r="193" spans="2:5" x14ac:dyDescent="0.4">
      <c r="B193" s="27"/>
      <c r="C193" s="28"/>
      <c r="D193" s="29" t="s">
        <v>304</v>
      </c>
      <c r="E193" s="28"/>
    </row>
    <row r="194" spans="2:5" x14ac:dyDescent="0.4">
      <c r="B194" s="27"/>
      <c r="C194" s="28"/>
      <c r="D194" s="29" t="s">
        <v>305</v>
      </c>
      <c r="E194" s="28"/>
    </row>
    <row r="195" spans="2:5" x14ac:dyDescent="0.4">
      <c r="B195" s="27"/>
      <c r="C195" s="28"/>
      <c r="D195" s="29" t="s">
        <v>306</v>
      </c>
      <c r="E195" s="28"/>
    </row>
    <row r="196" spans="2:5" x14ac:dyDescent="0.4">
      <c r="B196" s="27"/>
      <c r="C196" s="28"/>
      <c r="D196" s="29" t="s">
        <v>307</v>
      </c>
      <c r="E196" s="28"/>
    </row>
    <row r="197" spans="2:5" x14ac:dyDescent="0.4">
      <c r="B197" s="30"/>
      <c r="C197" s="31"/>
      <c r="D197" s="32" t="s">
        <v>308</v>
      </c>
      <c r="E197" s="31"/>
    </row>
    <row r="198" spans="2:5" x14ac:dyDescent="0.4">
      <c r="B198" s="24" t="s">
        <v>309</v>
      </c>
      <c r="C198" s="25"/>
      <c r="D198" s="26" t="s">
        <v>310</v>
      </c>
      <c r="E198" s="25" t="s">
        <v>548</v>
      </c>
    </row>
    <row r="199" spans="2:5" x14ac:dyDescent="0.4">
      <c r="B199" s="27"/>
      <c r="C199" s="28"/>
      <c r="D199" s="29" t="s">
        <v>311</v>
      </c>
      <c r="E199" s="28"/>
    </row>
    <row r="200" spans="2:5" x14ac:dyDescent="0.4">
      <c r="B200" s="30"/>
      <c r="C200" s="31"/>
      <c r="D200" s="32" t="s">
        <v>58</v>
      </c>
      <c r="E200" s="31"/>
    </row>
    <row r="201" spans="2:5" x14ac:dyDescent="0.4">
      <c r="B201" s="27" t="s">
        <v>549</v>
      </c>
      <c r="C201" s="28"/>
      <c r="D201" s="29" t="s">
        <v>550</v>
      </c>
      <c r="E201" s="28" t="s">
        <v>552</v>
      </c>
    </row>
    <row r="202" spans="2:5" x14ac:dyDescent="0.4">
      <c r="B202" s="27"/>
      <c r="C202" s="28"/>
      <c r="D202" s="29" t="s">
        <v>551</v>
      </c>
      <c r="E202" s="28"/>
    </row>
    <row r="203" spans="2:5" x14ac:dyDescent="0.4">
      <c r="B203" s="24" t="s">
        <v>312</v>
      </c>
      <c r="C203" s="25"/>
      <c r="D203" s="26" t="s">
        <v>313</v>
      </c>
      <c r="E203" s="25" t="s">
        <v>567</v>
      </c>
    </row>
    <row r="204" spans="2:5" x14ac:dyDescent="0.4">
      <c r="B204" s="30"/>
      <c r="C204" s="31"/>
      <c r="D204" s="32" t="s">
        <v>314</v>
      </c>
      <c r="E204" s="31"/>
    </row>
    <row r="205" spans="2:5" x14ac:dyDescent="0.4">
      <c r="B205" s="24" t="s">
        <v>315</v>
      </c>
      <c r="C205" s="25"/>
      <c r="D205" s="26" t="s">
        <v>316</v>
      </c>
      <c r="E205" s="25" t="s">
        <v>554</v>
      </c>
    </row>
    <row r="206" spans="2:5" x14ac:dyDescent="0.4">
      <c r="B206" s="27"/>
      <c r="C206" s="31"/>
      <c r="D206" s="32" t="s">
        <v>553</v>
      </c>
      <c r="E206" s="31"/>
    </row>
    <row r="207" spans="2:5" x14ac:dyDescent="0.4">
      <c r="B207" s="31"/>
      <c r="C207" s="33"/>
      <c r="D207" s="34" t="s">
        <v>553</v>
      </c>
      <c r="E207" s="33" t="s">
        <v>555</v>
      </c>
    </row>
    <row r="208" spans="2:5" x14ac:dyDescent="0.4">
      <c r="B208" s="25" t="s">
        <v>319</v>
      </c>
      <c r="C208" s="28"/>
      <c r="D208" s="29" t="s">
        <v>318</v>
      </c>
      <c r="E208" s="28" t="s">
        <v>556</v>
      </c>
    </row>
    <row r="209" spans="2:5" x14ac:dyDescent="0.4">
      <c r="B209" s="28"/>
      <c r="C209" s="28"/>
      <c r="D209" s="29" t="s">
        <v>317</v>
      </c>
      <c r="E209" s="28"/>
    </row>
    <row r="210" spans="2:5" x14ac:dyDescent="0.4">
      <c r="B210" s="28"/>
      <c r="C210" s="25"/>
      <c r="D210" s="26" t="s">
        <v>1316</v>
      </c>
      <c r="E210" s="25" t="s">
        <v>557</v>
      </c>
    </row>
    <row r="211" spans="2:5" x14ac:dyDescent="0.4">
      <c r="B211" s="24" t="s">
        <v>320</v>
      </c>
      <c r="C211" s="25"/>
      <c r="D211" s="26" t="s">
        <v>321</v>
      </c>
      <c r="E211" s="25" t="s">
        <v>558</v>
      </c>
    </row>
    <row r="212" spans="2:5" x14ac:dyDescent="0.4">
      <c r="B212" s="27"/>
      <c r="C212" s="28"/>
      <c r="D212" s="29" t="s">
        <v>322</v>
      </c>
      <c r="E212" s="28"/>
    </row>
    <row r="213" spans="2:5" x14ac:dyDescent="0.4">
      <c r="B213" s="27"/>
      <c r="C213" s="31"/>
      <c r="D213" s="32" t="s">
        <v>323</v>
      </c>
      <c r="E213" s="31"/>
    </row>
    <row r="214" spans="2:5" x14ac:dyDescent="0.4">
      <c r="B214" s="31"/>
      <c r="C214" s="31"/>
      <c r="D214" s="32" t="s">
        <v>323</v>
      </c>
      <c r="E214" s="31" t="s">
        <v>559</v>
      </c>
    </row>
    <row r="215" spans="2:5" x14ac:dyDescent="0.4">
      <c r="B215" s="39" t="s">
        <v>324</v>
      </c>
      <c r="C215" s="33"/>
      <c r="D215" s="34" t="s">
        <v>325</v>
      </c>
      <c r="E215" s="33" t="s">
        <v>560</v>
      </c>
    </row>
    <row r="216" spans="2:5" x14ac:dyDescent="0.4">
      <c r="B216" s="24" t="s">
        <v>59</v>
      </c>
      <c r="C216" s="25" t="s">
        <v>83</v>
      </c>
      <c r="D216" s="26" t="s">
        <v>77</v>
      </c>
      <c r="E216" s="25" t="s">
        <v>78</v>
      </c>
    </row>
    <row r="217" spans="2:5" x14ac:dyDescent="0.4">
      <c r="B217" s="27"/>
      <c r="C217" s="31"/>
      <c r="D217" s="32" t="s">
        <v>60</v>
      </c>
      <c r="E217" s="31"/>
    </row>
    <row r="218" spans="2:5" x14ac:dyDescent="0.4">
      <c r="B218" s="31"/>
      <c r="C218" s="28" t="s">
        <v>82</v>
      </c>
      <c r="D218" s="35" t="s">
        <v>77</v>
      </c>
      <c r="E218" s="28" t="s">
        <v>79</v>
      </c>
    </row>
    <row r="219" spans="2:5" x14ac:dyDescent="0.4">
      <c r="B219" s="24" t="s">
        <v>61</v>
      </c>
      <c r="C219" s="25"/>
      <c r="D219" s="26" t="s">
        <v>62</v>
      </c>
      <c r="E219" s="25" t="s">
        <v>856</v>
      </c>
    </row>
    <row r="220" spans="2:5" x14ac:dyDescent="0.4">
      <c r="B220" s="27"/>
      <c r="C220" s="31"/>
      <c r="D220" s="32" t="s">
        <v>63</v>
      </c>
      <c r="E220" s="31"/>
    </row>
    <row r="221" spans="2:5" x14ac:dyDescent="0.4">
      <c r="B221" s="31"/>
      <c r="C221" s="28"/>
      <c r="D221" s="29" t="s">
        <v>62</v>
      </c>
      <c r="E221" s="28" t="s">
        <v>857</v>
      </c>
    </row>
    <row r="222" spans="2:5" x14ac:dyDescent="0.4">
      <c r="B222" s="25" t="s">
        <v>326</v>
      </c>
      <c r="C222" s="25"/>
      <c r="D222" s="26" t="s">
        <v>328</v>
      </c>
      <c r="E222" s="25" t="s">
        <v>561</v>
      </c>
    </row>
    <row r="223" spans="2:5" x14ac:dyDescent="0.4">
      <c r="B223" s="28"/>
      <c r="C223" s="25"/>
      <c r="D223" s="24" t="s">
        <v>328</v>
      </c>
      <c r="E223" s="25" t="s">
        <v>562</v>
      </c>
    </row>
    <row r="224" spans="2:5" x14ac:dyDescent="0.4">
      <c r="B224" s="31"/>
      <c r="C224" s="31"/>
      <c r="D224" s="30" t="s">
        <v>327</v>
      </c>
      <c r="E224" s="31"/>
    </row>
    <row r="225" spans="2:5" x14ac:dyDescent="0.4">
      <c r="B225" s="24"/>
      <c r="C225" s="25"/>
      <c r="D225" s="26" t="s">
        <v>848</v>
      </c>
      <c r="E225" s="25" t="s">
        <v>849</v>
      </c>
    </row>
    <row r="226" spans="2:5" x14ac:dyDescent="0.4">
      <c r="B226" s="30"/>
      <c r="C226" s="31"/>
      <c r="D226" s="32" t="s">
        <v>317</v>
      </c>
      <c r="E226" s="31"/>
    </row>
    <row r="227" spans="2:5" x14ac:dyDescent="0.4">
      <c r="B227" s="27" t="s">
        <v>329</v>
      </c>
      <c r="C227" s="28"/>
      <c r="D227" s="29" t="s">
        <v>330</v>
      </c>
      <c r="E227" s="28" t="s">
        <v>563</v>
      </c>
    </row>
    <row r="228" spans="2:5" x14ac:dyDescent="0.4">
      <c r="B228" s="27"/>
      <c r="C228" s="28"/>
      <c r="D228" s="29" t="s">
        <v>331</v>
      </c>
      <c r="E228" s="28"/>
    </row>
    <row r="229" spans="2:5" x14ac:dyDescent="0.4">
      <c r="B229" s="27"/>
      <c r="C229" s="28"/>
      <c r="D229" s="29" t="s">
        <v>332</v>
      </c>
      <c r="E229" s="28"/>
    </row>
    <row r="230" spans="2:5" x14ac:dyDescent="0.4">
      <c r="B230" s="30"/>
      <c r="C230" s="31"/>
      <c r="D230" s="32" t="s">
        <v>333</v>
      </c>
      <c r="E230" s="31"/>
    </row>
    <row r="231" spans="2:5" x14ac:dyDescent="0.4">
      <c r="B231" s="25" t="s">
        <v>334</v>
      </c>
      <c r="C231" s="24"/>
      <c r="D231" s="40" t="s">
        <v>335</v>
      </c>
      <c r="E231" s="36" t="s">
        <v>564</v>
      </c>
    </row>
    <row r="232" spans="2:5" x14ac:dyDescent="0.4">
      <c r="B232" s="28"/>
      <c r="C232" s="27"/>
      <c r="D232" s="41" t="s">
        <v>336</v>
      </c>
      <c r="E232" s="37"/>
    </row>
    <row r="233" spans="2:5" x14ac:dyDescent="0.4">
      <c r="B233" s="28"/>
      <c r="C233" s="27"/>
      <c r="D233" s="41" t="s">
        <v>337</v>
      </c>
      <c r="E233" s="37"/>
    </row>
    <row r="234" spans="2:5" x14ac:dyDescent="0.4">
      <c r="B234" s="28"/>
      <c r="C234" s="27"/>
      <c r="D234" s="41" t="s">
        <v>338</v>
      </c>
      <c r="E234" s="37"/>
    </row>
    <row r="235" spans="2:5" x14ac:dyDescent="0.4">
      <c r="B235" s="28"/>
      <c r="C235" s="27"/>
      <c r="D235" s="41" t="s">
        <v>339</v>
      </c>
      <c r="E235" s="37"/>
    </row>
    <row r="236" spans="2:5" x14ac:dyDescent="0.4">
      <c r="B236" s="28"/>
      <c r="C236" s="27"/>
      <c r="D236" s="41" t="s">
        <v>340</v>
      </c>
      <c r="E236" s="37"/>
    </row>
    <row r="237" spans="2:5" x14ac:dyDescent="0.4">
      <c r="B237" s="28"/>
      <c r="C237" s="27"/>
      <c r="D237" s="41" t="s">
        <v>341</v>
      </c>
      <c r="E237" s="37"/>
    </row>
    <row r="238" spans="2:5" x14ac:dyDescent="0.4">
      <c r="B238" s="28"/>
      <c r="C238" s="27"/>
      <c r="D238" s="41" t="s">
        <v>342</v>
      </c>
      <c r="E238" s="37"/>
    </row>
    <row r="239" spans="2:5" x14ac:dyDescent="0.4">
      <c r="B239" s="28"/>
      <c r="C239" s="27"/>
      <c r="D239" s="41" t="s">
        <v>343</v>
      </c>
      <c r="E239" s="37"/>
    </row>
    <row r="240" spans="2:5" x14ac:dyDescent="0.4">
      <c r="B240" s="28"/>
      <c r="C240" s="27"/>
      <c r="D240" s="41" t="s">
        <v>344</v>
      </c>
      <c r="E240" s="37"/>
    </row>
    <row r="241" spans="2:5" x14ac:dyDescent="0.4">
      <c r="B241" s="28"/>
      <c r="C241" s="27"/>
      <c r="D241" s="41" t="s">
        <v>345</v>
      </c>
      <c r="E241" s="37"/>
    </row>
    <row r="242" spans="2:5" x14ac:dyDescent="0.4">
      <c r="B242" s="28"/>
      <c r="C242" s="27"/>
      <c r="D242" s="41" t="s">
        <v>346</v>
      </c>
      <c r="E242" s="37"/>
    </row>
    <row r="243" spans="2:5" x14ac:dyDescent="0.4">
      <c r="B243" s="28"/>
      <c r="C243" s="27"/>
      <c r="D243" s="41" t="s">
        <v>347</v>
      </c>
      <c r="E243" s="37"/>
    </row>
    <row r="244" spans="2:5" x14ac:dyDescent="0.4">
      <c r="B244" s="28"/>
      <c r="C244" s="27"/>
      <c r="D244" s="41" t="s">
        <v>348</v>
      </c>
      <c r="E244" s="37"/>
    </row>
    <row r="245" spans="2:5" x14ac:dyDescent="0.4">
      <c r="B245" s="28"/>
      <c r="C245" s="27"/>
      <c r="D245" s="41" t="s">
        <v>349</v>
      </c>
      <c r="E245" s="37"/>
    </row>
    <row r="246" spans="2:5" x14ac:dyDescent="0.4">
      <c r="B246" s="28"/>
      <c r="C246" s="27"/>
      <c r="D246" s="41" t="s">
        <v>350</v>
      </c>
      <c r="E246" s="37"/>
    </row>
    <row r="247" spans="2:5" x14ac:dyDescent="0.4">
      <c r="B247" s="28"/>
      <c r="C247" s="27"/>
      <c r="D247" s="41" t="s">
        <v>351</v>
      </c>
      <c r="E247" s="37"/>
    </row>
    <row r="248" spans="2:5" x14ac:dyDescent="0.4">
      <c r="B248" s="28"/>
      <c r="C248" s="27"/>
      <c r="D248" s="41" t="s">
        <v>352</v>
      </c>
      <c r="E248" s="37"/>
    </row>
    <row r="249" spans="2:5" x14ac:dyDescent="0.4">
      <c r="B249" s="28"/>
      <c r="C249" s="27"/>
      <c r="D249" s="41" t="s">
        <v>353</v>
      </c>
      <c r="E249" s="37"/>
    </row>
    <row r="250" spans="2:5" x14ac:dyDescent="0.4">
      <c r="B250" s="28"/>
      <c r="C250" s="27"/>
      <c r="D250" s="41" t="s">
        <v>354</v>
      </c>
      <c r="E250" s="37"/>
    </row>
    <row r="251" spans="2:5" x14ac:dyDescent="0.4">
      <c r="B251" s="28"/>
      <c r="C251" s="27"/>
      <c r="D251" s="41" t="s">
        <v>355</v>
      </c>
      <c r="E251" s="37"/>
    </row>
    <row r="252" spans="2:5" x14ac:dyDescent="0.4">
      <c r="B252" s="28"/>
      <c r="C252" s="27"/>
      <c r="D252" s="41" t="s">
        <v>356</v>
      </c>
      <c r="E252" s="37"/>
    </row>
    <row r="253" spans="2:5" x14ac:dyDescent="0.4">
      <c r="B253" s="28"/>
      <c r="C253" s="27"/>
      <c r="D253" s="41" t="s">
        <v>357</v>
      </c>
      <c r="E253" s="37"/>
    </row>
    <row r="254" spans="2:5" x14ac:dyDescent="0.4">
      <c r="B254" s="31"/>
      <c r="C254" s="27"/>
      <c r="D254" s="41" t="s">
        <v>358</v>
      </c>
      <c r="E254" s="37"/>
    </row>
    <row r="255" spans="2:5" x14ac:dyDescent="0.4">
      <c r="B255" s="25" t="s">
        <v>396</v>
      </c>
      <c r="C255" s="24"/>
      <c r="D255" s="25" t="s">
        <v>397</v>
      </c>
      <c r="E255" s="36" t="s">
        <v>565</v>
      </c>
    </row>
    <row r="256" spans="2:5" x14ac:dyDescent="0.4">
      <c r="B256" s="28"/>
      <c r="C256" s="27"/>
      <c r="D256" s="28" t="s">
        <v>398</v>
      </c>
      <c r="E256" s="37"/>
    </row>
    <row r="257" spans="2:5" x14ac:dyDescent="0.4">
      <c r="B257" s="25" t="s">
        <v>571</v>
      </c>
      <c r="C257" s="24"/>
      <c r="D257" s="25" t="s">
        <v>569</v>
      </c>
      <c r="E257" s="47" t="s">
        <v>568</v>
      </c>
    </row>
    <row r="258" spans="2:5" x14ac:dyDescent="0.4">
      <c r="B258" s="31"/>
      <c r="C258" s="30"/>
      <c r="D258" s="31" t="s">
        <v>570</v>
      </c>
      <c r="E258" s="38"/>
    </row>
    <row r="259" spans="2:5" x14ac:dyDescent="0.4">
      <c r="B259" s="31" t="s">
        <v>1330</v>
      </c>
      <c r="C259" s="30"/>
      <c r="D259" s="31" t="s">
        <v>1332</v>
      </c>
      <c r="E259" s="38" t="s">
        <v>1351</v>
      </c>
    </row>
    <row r="260" spans="2:5" x14ac:dyDescent="0.4">
      <c r="B260" s="31" t="s">
        <v>1331</v>
      </c>
      <c r="C260" s="30"/>
      <c r="D260" s="31" t="s">
        <v>1333</v>
      </c>
      <c r="E260" s="38" t="s">
        <v>1352</v>
      </c>
    </row>
    <row r="261" spans="2:5" x14ac:dyDescent="0.4">
      <c r="B261" s="33" t="s">
        <v>72</v>
      </c>
      <c r="C261" s="33" t="s">
        <v>43</v>
      </c>
      <c r="D261" s="33"/>
      <c r="E261" s="33" t="s">
        <v>72</v>
      </c>
    </row>
  </sheetData>
  <sheetProtection algorithmName="SHA-512" hashValue="yYD0nAMrnHTH5HNILPcB2ezYMAFeZL5VONxTqXqD3P+G6VLYZ9DwJgZomsS/aS2lJ2zNVRaZwsItL8oeepx7EA==" saltValue="Ajdgd6Ocy5eNP60JByLrmA==" spinCount="100000" sheet="1" objects="1" scenarios="1"/>
  <mergeCells count="1">
    <mergeCell ref="C6:C16"/>
  </mergeCells>
  <phoneticPr fontId="1"/>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00FF"/>
  </sheetPr>
  <dimension ref="B1:K77"/>
  <sheetViews>
    <sheetView zoomScale="90" zoomScaleNormal="90" workbookViewId="0"/>
  </sheetViews>
  <sheetFormatPr defaultRowHeight="18.75" x14ac:dyDescent="0.4"/>
  <cols>
    <col min="1" max="1" width="3.875" customWidth="1"/>
    <col min="2" max="2" width="53.625" bestFit="1" customWidth="1"/>
    <col min="3" max="3" width="13.5" bestFit="1" customWidth="1"/>
    <col min="4" max="5" width="3.375" customWidth="1"/>
    <col min="6" max="6" width="13.25" customWidth="1"/>
    <col min="7" max="7" width="26.25" customWidth="1"/>
    <col min="8" max="9" width="3.625" customWidth="1"/>
    <col min="10" max="10" width="17.25" customWidth="1"/>
    <col min="11" max="11" width="24.875" customWidth="1"/>
  </cols>
  <sheetData>
    <row r="1" spans="2:11" x14ac:dyDescent="0.4">
      <c r="B1" s="86" t="s">
        <v>515</v>
      </c>
      <c r="F1" s="87" t="s">
        <v>870</v>
      </c>
      <c r="J1" s="87" t="s">
        <v>902</v>
      </c>
    </row>
    <row r="2" spans="2:11" x14ac:dyDescent="0.4">
      <c r="B2" s="43" t="s">
        <v>516</v>
      </c>
      <c r="C2" s="43" t="s">
        <v>517</v>
      </c>
      <c r="F2" s="83" t="s">
        <v>871</v>
      </c>
      <c r="G2" s="83" t="s">
        <v>872</v>
      </c>
      <c r="J2" s="83" t="s">
        <v>880</v>
      </c>
      <c r="K2" s="83" t="s">
        <v>881</v>
      </c>
    </row>
    <row r="3" spans="2:11" x14ac:dyDescent="0.4">
      <c r="B3" s="44" t="s">
        <v>403</v>
      </c>
      <c r="C3" s="45" t="s">
        <v>404</v>
      </c>
      <c r="F3" s="84" t="s">
        <v>359</v>
      </c>
      <c r="G3" s="84" t="s">
        <v>873</v>
      </c>
      <c r="J3" s="84" t="s">
        <v>367</v>
      </c>
      <c r="K3" s="84" t="s">
        <v>882</v>
      </c>
    </row>
    <row r="4" spans="2:11" x14ac:dyDescent="0.4">
      <c r="B4" s="44" t="s">
        <v>405</v>
      </c>
      <c r="C4" s="45" t="s">
        <v>404</v>
      </c>
      <c r="F4" s="84" t="s">
        <v>360</v>
      </c>
      <c r="G4" s="84" t="s">
        <v>874</v>
      </c>
      <c r="J4" s="84" t="s">
        <v>368</v>
      </c>
      <c r="K4" s="84" t="s">
        <v>883</v>
      </c>
    </row>
    <row r="5" spans="2:11" x14ac:dyDescent="0.4">
      <c r="B5" s="44" t="s">
        <v>406</v>
      </c>
      <c r="C5" s="45" t="s">
        <v>407</v>
      </c>
      <c r="F5" s="84" t="s">
        <v>361</v>
      </c>
      <c r="G5" s="84" t="s">
        <v>875</v>
      </c>
      <c r="J5" s="84" t="s">
        <v>369</v>
      </c>
      <c r="K5" s="84" t="s">
        <v>884</v>
      </c>
    </row>
    <row r="6" spans="2:11" x14ac:dyDescent="0.4">
      <c r="B6" s="44" t="s">
        <v>408</v>
      </c>
      <c r="C6" s="45" t="s">
        <v>409</v>
      </c>
      <c r="F6" s="84" t="s">
        <v>362</v>
      </c>
      <c r="G6" s="84" t="s">
        <v>876</v>
      </c>
      <c r="J6" s="84" t="s">
        <v>370</v>
      </c>
      <c r="K6" s="84" t="s">
        <v>885</v>
      </c>
    </row>
    <row r="7" spans="2:11" x14ac:dyDescent="0.4">
      <c r="B7" s="44" t="s">
        <v>410</v>
      </c>
      <c r="C7" s="45" t="s">
        <v>411</v>
      </c>
      <c r="F7" s="84" t="s">
        <v>363</v>
      </c>
      <c r="G7" s="84" t="s">
        <v>873</v>
      </c>
      <c r="J7" s="84" t="s">
        <v>371</v>
      </c>
      <c r="K7" s="84" t="s">
        <v>884</v>
      </c>
    </row>
    <row r="8" spans="2:11" x14ac:dyDescent="0.4">
      <c r="B8" s="44" t="s">
        <v>412</v>
      </c>
      <c r="C8" s="45" t="s">
        <v>413</v>
      </c>
      <c r="F8" s="84" t="s">
        <v>364</v>
      </c>
      <c r="G8" s="84" t="s">
        <v>877</v>
      </c>
      <c r="J8" s="84" t="s">
        <v>372</v>
      </c>
      <c r="K8" s="84" t="s">
        <v>886</v>
      </c>
    </row>
    <row r="9" spans="2:11" x14ac:dyDescent="0.4">
      <c r="B9" s="44" t="s">
        <v>414</v>
      </c>
      <c r="C9" s="45" t="s">
        <v>72</v>
      </c>
      <c r="F9" s="84" t="s">
        <v>365</v>
      </c>
      <c r="G9" s="84" t="s">
        <v>878</v>
      </c>
      <c r="J9" s="84" t="s">
        <v>373</v>
      </c>
      <c r="K9" s="84" t="s">
        <v>887</v>
      </c>
    </row>
    <row r="10" spans="2:11" x14ac:dyDescent="0.4">
      <c r="B10" s="44" t="s">
        <v>415</v>
      </c>
      <c r="C10" s="45" t="s">
        <v>518</v>
      </c>
      <c r="F10" s="84" t="s">
        <v>366</v>
      </c>
      <c r="G10" s="84" t="s">
        <v>879</v>
      </c>
      <c r="J10" s="84" t="s">
        <v>374</v>
      </c>
      <c r="K10" s="84" t="s">
        <v>888</v>
      </c>
    </row>
    <row r="11" spans="2:11" x14ac:dyDescent="0.4">
      <c r="B11" s="44" t="s">
        <v>417</v>
      </c>
      <c r="C11" s="45" t="s">
        <v>418</v>
      </c>
      <c r="F11" s="84" t="s">
        <v>901</v>
      </c>
      <c r="G11" s="85"/>
      <c r="J11" s="84" t="s">
        <v>375</v>
      </c>
      <c r="K11" s="84" t="s">
        <v>889</v>
      </c>
    </row>
    <row r="12" spans="2:11" x14ac:dyDescent="0.4">
      <c r="B12" s="44" t="s">
        <v>419</v>
      </c>
      <c r="C12" s="45" t="s">
        <v>420</v>
      </c>
      <c r="J12" s="84" t="s">
        <v>376</v>
      </c>
      <c r="K12" s="84" t="s">
        <v>890</v>
      </c>
    </row>
    <row r="13" spans="2:11" x14ac:dyDescent="0.4">
      <c r="B13" s="44" t="s">
        <v>421</v>
      </c>
      <c r="C13" s="45" t="s">
        <v>416</v>
      </c>
      <c r="J13" s="84" t="s">
        <v>377</v>
      </c>
      <c r="K13" s="84" t="s">
        <v>891</v>
      </c>
    </row>
    <row r="14" spans="2:11" x14ac:dyDescent="0.4">
      <c r="B14" s="44" t="s">
        <v>422</v>
      </c>
      <c r="C14" s="45" t="s">
        <v>423</v>
      </c>
      <c r="J14" s="84" t="s">
        <v>378</v>
      </c>
      <c r="K14" s="84" t="s">
        <v>890</v>
      </c>
    </row>
    <row r="15" spans="2:11" x14ac:dyDescent="0.4">
      <c r="B15" s="44" t="s">
        <v>424</v>
      </c>
      <c r="C15" s="45" t="s">
        <v>423</v>
      </c>
      <c r="J15" s="84" t="s">
        <v>379</v>
      </c>
      <c r="K15" s="84" t="s">
        <v>892</v>
      </c>
    </row>
    <row r="16" spans="2:11" x14ac:dyDescent="0.4">
      <c r="B16" s="44" t="s">
        <v>425</v>
      </c>
      <c r="C16" s="45" t="s">
        <v>423</v>
      </c>
      <c r="J16" s="84" t="s">
        <v>380</v>
      </c>
      <c r="K16" s="84" t="s">
        <v>892</v>
      </c>
    </row>
    <row r="17" spans="2:11" x14ac:dyDescent="0.4">
      <c r="B17" s="44" t="s">
        <v>426</v>
      </c>
      <c r="C17" s="45" t="s">
        <v>427</v>
      </c>
      <c r="J17" s="84" t="s">
        <v>381</v>
      </c>
      <c r="K17" s="84" t="s">
        <v>893</v>
      </c>
    </row>
    <row r="18" spans="2:11" x14ac:dyDescent="0.4">
      <c r="B18" s="44" t="s">
        <v>428</v>
      </c>
      <c r="C18" s="45" t="s">
        <v>427</v>
      </c>
      <c r="J18" s="84" t="s">
        <v>382</v>
      </c>
      <c r="K18" s="84" t="s">
        <v>890</v>
      </c>
    </row>
    <row r="19" spans="2:11" x14ac:dyDescent="0.4">
      <c r="B19" s="44" t="s">
        <v>429</v>
      </c>
      <c r="C19" s="45" t="s">
        <v>430</v>
      </c>
      <c r="J19" s="84" t="s">
        <v>383</v>
      </c>
      <c r="K19" s="84" t="s">
        <v>893</v>
      </c>
    </row>
    <row r="20" spans="2:11" x14ac:dyDescent="0.4">
      <c r="B20" s="44" t="s">
        <v>431</v>
      </c>
      <c r="C20" s="45" t="s">
        <v>432</v>
      </c>
      <c r="J20" s="84" t="s">
        <v>384</v>
      </c>
      <c r="K20" s="84" t="s">
        <v>894</v>
      </c>
    </row>
    <row r="21" spans="2:11" x14ac:dyDescent="0.4">
      <c r="B21" s="44" t="s">
        <v>433</v>
      </c>
      <c r="C21" s="45" t="s">
        <v>434</v>
      </c>
      <c r="J21" s="84" t="s">
        <v>385</v>
      </c>
      <c r="K21" s="84" t="s">
        <v>895</v>
      </c>
    </row>
    <row r="22" spans="2:11" x14ac:dyDescent="0.4">
      <c r="B22" s="44" t="s">
        <v>435</v>
      </c>
      <c r="C22" s="45" t="s">
        <v>436</v>
      </c>
      <c r="J22" s="84" t="s">
        <v>386</v>
      </c>
      <c r="K22" s="84" t="s">
        <v>892</v>
      </c>
    </row>
    <row r="23" spans="2:11" x14ac:dyDescent="0.4">
      <c r="B23" s="44" t="s">
        <v>437</v>
      </c>
      <c r="C23" s="45" t="s">
        <v>72</v>
      </c>
      <c r="J23" s="84" t="s">
        <v>387</v>
      </c>
      <c r="K23" s="84" t="s">
        <v>890</v>
      </c>
    </row>
    <row r="24" spans="2:11" x14ac:dyDescent="0.4">
      <c r="B24" s="44" t="s">
        <v>438</v>
      </c>
      <c r="C24" s="45" t="s">
        <v>522</v>
      </c>
      <c r="J24" s="84" t="s">
        <v>388</v>
      </c>
      <c r="K24" s="84" t="s">
        <v>896</v>
      </c>
    </row>
    <row r="25" spans="2:11" x14ac:dyDescent="0.4">
      <c r="B25" s="44" t="s">
        <v>440</v>
      </c>
      <c r="C25" s="45" t="s">
        <v>441</v>
      </c>
      <c r="J25" s="84" t="s">
        <v>389</v>
      </c>
      <c r="K25" s="84" t="s">
        <v>897</v>
      </c>
    </row>
    <row r="26" spans="2:11" x14ac:dyDescent="0.4">
      <c r="B26" s="44" t="s">
        <v>442</v>
      </c>
      <c r="C26" s="45" t="s">
        <v>443</v>
      </c>
      <c r="J26" s="84" t="s">
        <v>390</v>
      </c>
      <c r="K26" s="84" t="s">
        <v>898</v>
      </c>
    </row>
    <row r="27" spans="2:11" x14ac:dyDescent="0.4">
      <c r="B27" s="44" t="s">
        <v>444</v>
      </c>
      <c r="C27" s="45" t="s">
        <v>439</v>
      </c>
      <c r="J27" s="84" t="s">
        <v>391</v>
      </c>
      <c r="K27" s="84" t="s">
        <v>899</v>
      </c>
    </row>
    <row r="28" spans="2:11" x14ac:dyDescent="0.4">
      <c r="B28" s="44" t="s">
        <v>445</v>
      </c>
      <c r="C28" s="45" t="s">
        <v>446</v>
      </c>
      <c r="J28" s="84" t="s">
        <v>392</v>
      </c>
      <c r="K28" s="84" t="s">
        <v>899</v>
      </c>
    </row>
    <row r="29" spans="2:11" x14ac:dyDescent="0.4">
      <c r="B29" s="44" t="s">
        <v>447</v>
      </c>
      <c r="C29" s="45" t="s">
        <v>446</v>
      </c>
      <c r="J29" s="84" t="s">
        <v>393</v>
      </c>
      <c r="K29" s="84" t="s">
        <v>899</v>
      </c>
    </row>
    <row r="30" spans="2:11" x14ac:dyDescent="0.4">
      <c r="B30" s="44" t="s">
        <v>448</v>
      </c>
      <c r="C30" s="45" t="s">
        <v>446</v>
      </c>
      <c r="J30" s="84" t="s">
        <v>394</v>
      </c>
      <c r="K30" s="84" t="s">
        <v>892</v>
      </c>
    </row>
    <row r="31" spans="2:11" x14ac:dyDescent="0.4">
      <c r="B31" s="44" t="s">
        <v>449</v>
      </c>
      <c r="C31" s="45" t="s">
        <v>450</v>
      </c>
      <c r="J31" s="84" t="s">
        <v>395</v>
      </c>
      <c r="K31" s="84" t="s">
        <v>900</v>
      </c>
    </row>
    <row r="32" spans="2:11" x14ac:dyDescent="0.4">
      <c r="B32" s="44" t="s">
        <v>451</v>
      </c>
      <c r="C32" s="45" t="s">
        <v>450</v>
      </c>
      <c r="J32" s="84" t="s">
        <v>901</v>
      </c>
      <c r="K32" s="85"/>
    </row>
    <row r="33" spans="2:3" x14ac:dyDescent="0.4">
      <c r="B33" s="44" t="s">
        <v>452</v>
      </c>
      <c r="C33" s="45" t="s">
        <v>453</v>
      </c>
    </row>
    <row r="34" spans="2:3" x14ac:dyDescent="0.4">
      <c r="B34" s="44" t="s">
        <v>454</v>
      </c>
      <c r="C34" s="45" t="s">
        <v>455</v>
      </c>
    </row>
    <row r="35" spans="2:3" x14ac:dyDescent="0.4">
      <c r="B35" s="44" t="s">
        <v>456</v>
      </c>
      <c r="C35" s="45" t="s">
        <v>457</v>
      </c>
    </row>
    <row r="36" spans="2:3" x14ac:dyDescent="0.4">
      <c r="B36" s="44" t="s">
        <v>458</v>
      </c>
      <c r="C36" s="45" t="s">
        <v>459</v>
      </c>
    </row>
    <row r="37" spans="2:3" x14ac:dyDescent="0.4">
      <c r="B37" s="44" t="s">
        <v>460</v>
      </c>
      <c r="C37" s="45" t="s">
        <v>72</v>
      </c>
    </row>
    <row r="38" spans="2:3" x14ac:dyDescent="0.4">
      <c r="B38" s="44" t="s">
        <v>461</v>
      </c>
      <c r="C38" s="45" t="s">
        <v>523</v>
      </c>
    </row>
    <row r="39" spans="2:3" x14ac:dyDescent="0.4">
      <c r="B39" s="44" t="s">
        <v>463</v>
      </c>
      <c r="C39" s="45" t="s">
        <v>464</v>
      </c>
    </row>
    <row r="40" spans="2:3" x14ac:dyDescent="0.4">
      <c r="B40" s="44" t="s">
        <v>465</v>
      </c>
      <c r="C40" s="45" t="s">
        <v>466</v>
      </c>
    </row>
    <row r="41" spans="2:3" x14ac:dyDescent="0.4">
      <c r="B41" s="44" t="s">
        <v>467</v>
      </c>
      <c r="C41" s="45" t="s">
        <v>462</v>
      </c>
    </row>
    <row r="42" spans="2:3" x14ac:dyDescent="0.4">
      <c r="B42" s="44" t="s">
        <v>468</v>
      </c>
      <c r="C42" s="45" t="s">
        <v>469</v>
      </c>
    </row>
    <row r="43" spans="2:3" x14ac:dyDescent="0.4">
      <c r="B43" s="44" t="s">
        <v>470</v>
      </c>
      <c r="C43" s="45" t="s">
        <v>469</v>
      </c>
    </row>
    <row r="44" spans="2:3" x14ac:dyDescent="0.4">
      <c r="B44" s="44" t="s">
        <v>471</v>
      </c>
      <c r="C44" s="45" t="s">
        <v>469</v>
      </c>
    </row>
    <row r="45" spans="2:3" x14ac:dyDescent="0.4">
      <c r="B45" s="44" t="s">
        <v>472</v>
      </c>
      <c r="C45" s="45" t="s">
        <v>473</v>
      </c>
    </row>
    <row r="46" spans="2:3" x14ac:dyDescent="0.4">
      <c r="B46" s="44" t="s">
        <v>474</v>
      </c>
      <c r="C46" s="45" t="s">
        <v>473</v>
      </c>
    </row>
    <row r="47" spans="2:3" x14ac:dyDescent="0.4">
      <c r="B47" s="44" t="s">
        <v>475</v>
      </c>
      <c r="C47" s="45" t="s">
        <v>476</v>
      </c>
    </row>
    <row r="48" spans="2:3" x14ac:dyDescent="0.4">
      <c r="B48" s="44" t="s">
        <v>477</v>
      </c>
      <c r="C48" s="45" t="s">
        <v>478</v>
      </c>
    </row>
    <row r="49" spans="2:3" x14ac:dyDescent="0.4">
      <c r="B49" s="44" t="s">
        <v>479</v>
      </c>
      <c r="C49" s="45" t="s">
        <v>480</v>
      </c>
    </row>
    <row r="50" spans="2:3" x14ac:dyDescent="0.4">
      <c r="B50" s="44" t="s">
        <v>481</v>
      </c>
      <c r="C50" s="45" t="s">
        <v>482</v>
      </c>
    </row>
    <row r="51" spans="2:3" x14ac:dyDescent="0.4">
      <c r="B51" s="44" t="s">
        <v>483</v>
      </c>
      <c r="C51" s="45" t="s">
        <v>72</v>
      </c>
    </row>
    <row r="52" spans="2:3" x14ac:dyDescent="0.4">
      <c r="B52" s="44" t="s">
        <v>484</v>
      </c>
      <c r="C52" s="45" t="s">
        <v>524</v>
      </c>
    </row>
    <row r="53" spans="2:3" x14ac:dyDescent="0.4">
      <c r="B53" s="44" t="s">
        <v>486</v>
      </c>
      <c r="C53" s="45" t="s">
        <v>487</v>
      </c>
    </row>
    <row r="54" spans="2:3" x14ac:dyDescent="0.4">
      <c r="B54" s="44" t="s">
        <v>488</v>
      </c>
      <c r="C54" s="45" t="s">
        <v>489</v>
      </c>
    </row>
    <row r="55" spans="2:3" x14ac:dyDescent="0.4">
      <c r="B55" s="44" t="s">
        <v>490</v>
      </c>
      <c r="C55" s="45" t="s">
        <v>485</v>
      </c>
    </row>
    <row r="56" spans="2:3" x14ac:dyDescent="0.4">
      <c r="B56" s="44" t="s">
        <v>491</v>
      </c>
      <c r="C56" s="45" t="s">
        <v>492</v>
      </c>
    </row>
    <row r="57" spans="2:3" x14ac:dyDescent="0.4">
      <c r="B57" s="44" t="s">
        <v>493</v>
      </c>
      <c r="C57" s="45" t="s">
        <v>492</v>
      </c>
    </row>
    <row r="58" spans="2:3" x14ac:dyDescent="0.4">
      <c r="B58" s="44" t="s">
        <v>494</v>
      </c>
      <c r="C58" s="45" t="s">
        <v>492</v>
      </c>
    </row>
    <row r="59" spans="2:3" x14ac:dyDescent="0.4">
      <c r="B59" s="44" t="s">
        <v>1207</v>
      </c>
      <c r="C59" s="45" t="s">
        <v>1211</v>
      </c>
    </row>
    <row r="60" spans="2:3" x14ac:dyDescent="0.4">
      <c r="B60" s="44" t="s">
        <v>1208</v>
      </c>
      <c r="C60" s="45" t="s">
        <v>1211</v>
      </c>
    </row>
    <row r="61" spans="2:3" x14ac:dyDescent="0.4">
      <c r="B61" s="44" t="s">
        <v>1209</v>
      </c>
      <c r="C61" s="45" t="s">
        <v>1212</v>
      </c>
    </row>
    <row r="62" spans="2:3" x14ac:dyDescent="0.4">
      <c r="B62" s="44" t="s">
        <v>1210</v>
      </c>
      <c r="C62" s="45" t="s">
        <v>1212</v>
      </c>
    </row>
    <row r="63" spans="2:3" x14ac:dyDescent="0.4">
      <c r="B63" s="44" t="s">
        <v>495</v>
      </c>
      <c r="C63" s="45" t="s">
        <v>531</v>
      </c>
    </row>
    <row r="64" spans="2:3" x14ac:dyDescent="0.4">
      <c r="B64" s="44" t="s">
        <v>496</v>
      </c>
      <c r="C64" s="45" t="s">
        <v>527</v>
      </c>
    </row>
    <row r="65" spans="2:3" x14ac:dyDescent="0.4">
      <c r="B65" s="44" t="s">
        <v>497</v>
      </c>
      <c r="C65" s="45" t="s">
        <v>528</v>
      </c>
    </row>
    <row r="66" spans="2:3" x14ac:dyDescent="0.4">
      <c r="B66" s="44" t="s">
        <v>498</v>
      </c>
      <c r="C66" s="45" t="s">
        <v>529</v>
      </c>
    </row>
    <row r="67" spans="2:3" x14ac:dyDescent="0.4">
      <c r="B67" s="44" t="s">
        <v>499</v>
      </c>
      <c r="C67" s="45" t="s">
        <v>530</v>
      </c>
    </row>
    <row r="68" spans="2:3" x14ac:dyDescent="0.4">
      <c r="B68" s="44" t="s">
        <v>500</v>
      </c>
      <c r="C68" s="45" t="s">
        <v>527</v>
      </c>
    </row>
    <row r="69" spans="2:3" x14ac:dyDescent="0.4">
      <c r="B69" s="44" t="s">
        <v>501</v>
      </c>
      <c r="C69" s="45" t="s">
        <v>528</v>
      </c>
    </row>
    <row r="70" spans="2:3" x14ac:dyDescent="0.4">
      <c r="B70" s="44" t="s">
        <v>502</v>
      </c>
      <c r="C70" s="45" t="s">
        <v>529</v>
      </c>
    </row>
    <row r="71" spans="2:3" x14ac:dyDescent="0.4">
      <c r="B71" s="44" t="s">
        <v>503</v>
      </c>
      <c r="C71" s="45" t="s">
        <v>504</v>
      </c>
    </row>
    <row r="72" spans="2:3" x14ac:dyDescent="0.4">
      <c r="B72" s="44" t="s">
        <v>505</v>
      </c>
      <c r="C72" s="45" t="s">
        <v>506</v>
      </c>
    </row>
    <row r="73" spans="2:3" x14ac:dyDescent="0.4">
      <c r="B73" s="44" t="s">
        <v>507</v>
      </c>
      <c r="C73" s="45" t="s">
        <v>508</v>
      </c>
    </row>
    <row r="74" spans="2:3" x14ac:dyDescent="0.4">
      <c r="B74" s="44" t="s">
        <v>509</v>
      </c>
      <c r="C74" s="45" t="s">
        <v>510</v>
      </c>
    </row>
    <row r="75" spans="2:3" x14ac:dyDescent="0.4">
      <c r="B75" s="44" t="s">
        <v>511</v>
      </c>
      <c r="C75" s="45" t="s">
        <v>72</v>
      </c>
    </row>
    <row r="76" spans="2:3" x14ac:dyDescent="0.4">
      <c r="B76" s="44" t="s">
        <v>512</v>
      </c>
      <c r="C76" s="45" t="s">
        <v>525</v>
      </c>
    </row>
    <row r="77" spans="2:3" x14ac:dyDescent="0.4">
      <c r="B77" s="44" t="s">
        <v>513</v>
      </c>
      <c r="C77" s="45" t="s">
        <v>514</v>
      </c>
    </row>
  </sheetData>
  <sheetProtection algorithmName="SHA-512" hashValue="xkvbZUr9guraQA2XvS3W6DQOQUCUUpQjMnlMAb/Sn6MG0MKTRI4MmBFAC2tKt0D/z9qaWWIybGoa1VDsySvojw==" saltValue="1OYowNuldzfUBq10P7g2iw==" spinCount="100000" sheet="1" objects="1" scenarios="1"/>
  <autoFilter ref="B2:C77" xr:uid="{00000000-0009-0000-0000-000007000000}"/>
  <phoneticPr fontId="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00FF"/>
  </sheetPr>
  <dimension ref="A1:G408"/>
  <sheetViews>
    <sheetView zoomScale="90" zoomScaleNormal="90" workbookViewId="0"/>
  </sheetViews>
  <sheetFormatPr defaultColWidth="8.75" defaultRowHeight="16.5" x14ac:dyDescent="0.4"/>
  <cols>
    <col min="1" max="1" width="1.875" style="49" customWidth="1"/>
    <col min="2" max="2" width="11.75" style="49" bestFit="1" customWidth="1"/>
    <col min="3" max="3" width="34.625" style="49" bestFit="1" customWidth="1"/>
    <col min="4" max="4" width="44.5" style="49" bestFit="1" customWidth="1"/>
    <col min="5" max="5" width="44.5" style="49" customWidth="1"/>
    <col min="6" max="6" width="74" style="49" bestFit="1" customWidth="1"/>
    <col min="7" max="7" width="17.75" style="49" bestFit="1" customWidth="1"/>
    <col min="8" max="16384" width="8.75" style="49"/>
  </cols>
  <sheetData>
    <row r="1" spans="1:7" ht="26.45" customHeight="1" x14ac:dyDescent="0.4">
      <c r="A1" s="55" t="s">
        <v>811</v>
      </c>
    </row>
    <row r="2" spans="1:7" x14ac:dyDescent="0.4">
      <c r="B2" s="48" t="s">
        <v>572</v>
      </c>
      <c r="C2" s="48" t="s">
        <v>573</v>
      </c>
      <c r="D2" s="48" t="s">
        <v>205</v>
      </c>
      <c r="E2" s="53" t="s">
        <v>810</v>
      </c>
      <c r="F2" s="54" t="s">
        <v>104</v>
      </c>
      <c r="G2" s="54" t="s">
        <v>105</v>
      </c>
    </row>
    <row r="3" spans="1:7" x14ac:dyDescent="0.4">
      <c r="B3" s="50" t="s">
        <v>574</v>
      </c>
      <c r="C3" s="50" t="s">
        <v>52</v>
      </c>
      <c r="D3" s="50" t="s">
        <v>206</v>
      </c>
      <c r="E3" s="50" t="str">
        <f>B3&amp;C3&amp;D3</f>
        <v>forVPN/動的IPフレッツ・ADSL1.5Mタイプ</v>
      </c>
      <c r="F3" s="50" t="s">
        <v>575</v>
      </c>
      <c r="G3" s="50" t="s">
        <v>576</v>
      </c>
    </row>
    <row r="4" spans="1:7" x14ac:dyDescent="0.4">
      <c r="B4" s="50" t="s">
        <v>36</v>
      </c>
      <c r="C4" s="50" t="s">
        <v>52</v>
      </c>
      <c r="D4" s="50" t="s">
        <v>207</v>
      </c>
      <c r="E4" s="50" t="str">
        <f t="shared" ref="E4:E67" si="0">B4&amp;C4&amp;D4</f>
        <v>forVPN/動的IPフレッツ・ADSL8Mタイプ</v>
      </c>
      <c r="F4" s="50" t="s">
        <v>575</v>
      </c>
      <c r="G4" s="50" t="s">
        <v>576</v>
      </c>
    </row>
    <row r="5" spans="1:7" x14ac:dyDescent="0.4">
      <c r="B5" s="50" t="s">
        <v>36</v>
      </c>
      <c r="C5" s="50" t="s">
        <v>52</v>
      </c>
      <c r="D5" s="50" t="s">
        <v>208</v>
      </c>
      <c r="E5" s="50" t="str">
        <f t="shared" si="0"/>
        <v>forVPN/動的IPフレッツ・ADSLモア(12M)</v>
      </c>
      <c r="F5" s="50" t="s">
        <v>575</v>
      </c>
      <c r="G5" s="50" t="s">
        <v>576</v>
      </c>
    </row>
    <row r="6" spans="1:7" x14ac:dyDescent="0.4">
      <c r="B6" s="50" t="s">
        <v>36</v>
      </c>
      <c r="C6" s="50" t="s">
        <v>52</v>
      </c>
      <c r="D6" s="50" t="s">
        <v>209</v>
      </c>
      <c r="E6" s="50" t="str">
        <f t="shared" si="0"/>
        <v>forVPN/動的IPフレッツ・ADSLモアⅡ(24Mタイプ)/モア24(24タイプ)</v>
      </c>
      <c r="F6" s="50" t="s">
        <v>575</v>
      </c>
      <c r="G6" s="50" t="s">
        <v>576</v>
      </c>
    </row>
    <row r="7" spans="1:7" x14ac:dyDescent="0.4">
      <c r="B7" s="50" t="s">
        <v>36</v>
      </c>
      <c r="C7" s="50" t="s">
        <v>52</v>
      </c>
      <c r="D7" s="50" t="s">
        <v>210</v>
      </c>
      <c r="E7" s="50" t="str">
        <f t="shared" si="0"/>
        <v>forVPN/動的IPフレッツ・ADSLモアⅡ(40M)/モア40(40Mタイプ)</v>
      </c>
      <c r="F7" s="50" t="s">
        <v>575</v>
      </c>
      <c r="G7" s="50" t="s">
        <v>576</v>
      </c>
    </row>
    <row r="8" spans="1:7" x14ac:dyDescent="0.4">
      <c r="B8" s="50" t="s">
        <v>36</v>
      </c>
      <c r="C8" s="50" t="s">
        <v>52</v>
      </c>
      <c r="D8" s="50" t="s">
        <v>211</v>
      </c>
      <c r="E8" s="50" t="str">
        <f t="shared" si="0"/>
        <v>forVPN/動的IPフレッツ・ADSLモアⅢ(47M)・モアスペシャル(47M)</v>
      </c>
      <c r="F8" s="50" t="s">
        <v>575</v>
      </c>
      <c r="G8" s="50" t="s">
        <v>576</v>
      </c>
    </row>
    <row r="9" spans="1:7" x14ac:dyDescent="0.4">
      <c r="B9" s="50" t="s">
        <v>36</v>
      </c>
      <c r="C9" s="50" t="s">
        <v>52</v>
      </c>
      <c r="D9" s="50" t="s">
        <v>212</v>
      </c>
      <c r="E9" s="50" t="str">
        <f t="shared" si="0"/>
        <v>forVPN/動的IPフレッツ・ADSLモアⅢ(47M)・ビジネスタイプ(NTT東日本)</v>
      </c>
      <c r="F9" s="50" t="s">
        <v>577</v>
      </c>
      <c r="G9" s="50" t="s">
        <v>578</v>
      </c>
    </row>
    <row r="10" spans="1:7" x14ac:dyDescent="0.4">
      <c r="B10" s="50" t="s">
        <v>36</v>
      </c>
      <c r="C10" s="50" t="s">
        <v>52</v>
      </c>
      <c r="D10" s="50" t="s">
        <v>213</v>
      </c>
      <c r="E10" s="50" t="str">
        <f t="shared" si="0"/>
        <v>forVPN/動的IPフレッツ・ADSLモアⅡ(24M)・ビジネスタイプ(NTT東日本)</v>
      </c>
      <c r="F10" s="50" t="s">
        <v>577</v>
      </c>
      <c r="G10" s="50" t="s">
        <v>578</v>
      </c>
    </row>
    <row r="11" spans="1:7" x14ac:dyDescent="0.4">
      <c r="B11" s="50" t="s">
        <v>36</v>
      </c>
      <c r="C11" s="50" t="s">
        <v>51</v>
      </c>
      <c r="D11" s="51"/>
      <c r="E11" s="50" t="str">
        <f t="shared" si="0"/>
        <v>forVPN/動的IPフレッツ・ISDN</v>
      </c>
      <c r="F11" s="50" t="s">
        <v>580</v>
      </c>
      <c r="G11" s="50" t="s">
        <v>581</v>
      </c>
    </row>
    <row r="12" spans="1:7" x14ac:dyDescent="0.4">
      <c r="B12" s="50" t="s">
        <v>36</v>
      </c>
      <c r="C12" s="50" t="s">
        <v>50</v>
      </c>
      <c r="D12" s="50" t="s">
        <v>214</v>
      </c>
      <c r="E12" s="50" t="str">
        <f t="shared" si="0"/>
        <v>forVPN/動的IPBフレッツニューファミリータイプ(NTT東日本)</v>
      </c>
      <c r="F12" s="50" t="s">
        <v>582</v>
      </c>
      <c r="G12" s="50" t="s">
        <v>583</v>
      </c>
    </row>
    <row r="13" spans="1:7" x14ac:dyDescent="0.4">
      <c r="B13" s="50" t="s">
        <v>36</v>
      </c>
      <c r="C13" s="50" t="s">
        <v>50</v>
      </c>
      <c r="D13" s="50" t="s">
        <v>215</v>
      </c>
      <c r="E13" s="50" t="str">
        <f t="shared" si="0"/>
        <v>forVPN/動的IPBフレッツベーシックタイプ(NTT東日本/NTT西日本)</v>
      </c>
      <c r="F13" s="50" t="s">
        <v>584</v>
      </c>
      <c r="G13" s="50" t="s">
        <v>585</v>
      </c>
    </row>
    <row r="14" spans="1:7" x14ac:dyDescent="0.4">
      <c r="B14" s="50" t="s">
        <v>36</v>
      </c>
      <c r="C14" s="50" t="s">
        <v>50</v>
      </c>
      <c r="D14" s="50" t="s">
        <v>216</v>
      </c>
      <c r="E14" s="50" t="str">
        <f t="shared" si="0"/>
        <v>forVPN/動的IPBフレッツビル・マンションタイプ(NTT東日本/NTT西日本)</v>
      </c>
      <c r="F14" s="50" t="s">
        <v>586</v>
      </c>
      <c r="G14" s="50" t="s">
        <v>587</v>
      </c>
    </row>
    <row r="15" spans="1:7" x14ac:dyDescent="0.4">
      <c r="B15" s="50" t="s">
        <v>36</v>
      </c>
      <c r="C15" s="50" t="s">
        <v>49</v>
      </c>
      <c r="D15" s="50" t="s">
        <v>217</v>
      </c>
      <c r="E15" s="50" t="str">
        <f t="shared" si="0"/>
        <v>forVPN/動的IPフレッツ・光プレミアム(NTT西日本)ファミリータイプ</v>
      </c>
      <c r="F15" s="50" t="s">
        <v>582</v>
      </c>
      <c r="G15" s="50" t="s">
        <v>583</v>
      </c>
    </row>
    <row r="16" spans="1:7" x14ac:dyDescent="0.4">
      <c r="B16" s="50" t="s">
        <v>36</v>
      </c>
      <c r="C16" s="50" t="s">
        <v>49</v>
      </c>
      <c r="D16" s="50" t="s">
        <v>218</v>
      </c>
      <c r="E16" s="50" t="str">
        <f t="shared" si="0"/>
        <v>forVPN/動的IPフレッツ・光プレミアム(NTT西日本)マンションタイプ</v>
      </c>
      <c r="F16" s="50" t="s">
        <v>586</v>
      </c>
      <c r="G16" s="50" t="s">
        <v>587</v>
      </c>
    </row>
    <row r="17" spans="2:7" x14ac:dyDescent="0.4">
      <c r="B17" s="50" t="s">
        <v>36</v>
      </c>
      <c r="C17" s="50" t="s">
        <v>47</v>
      </c>
      <c r="D17" s="50" t="s">
        <v>219</v>
      </c>
      <c r="E17" s="50" t="str">
        <f t="shared" si="0"/>
        <v>forVPN/動的IPフレッツ 光ネクストファミリータイプ(NTT東日本/NTT西日本)</v>
      </c>
      <c r="F17" s="50" t="s">
        <v>582</v>
      </c>
      <c r="G17" s="50" t="s">
        <v>588</v>
      </c>
    </row>
    <row r="18" spans="2:7" x14ac:dyDescent="0.4">
      <c r="B18" s="50" t="s">
        <v>36</v>
      </c>
      <c r="C18" s="50" t="s">
        <v>47</v>
      </c>
      <c r="D18" s="50" t="s">
        <v>220</v>
      </c>
      <c r="E18" s="50" t="str">
        <f t="shared" si="0"/>
        <v>forVPN/動的IPフレッツ 光ネクストファミリー・ハイスピードタイプ(NTT東日本/NTT西日本)</v>
      </c>
      <c r="F18" s="50" t="s">
        <v>582</v>
      </c>
      <c r="G18" s="50" t="s">
        <v>588</v>
      </c>
    </row>
    <row r="19" spans="2:7" x14ac:dyDescent="0.4">
      <c r="B19" s="50" t="s">
        <v>36</v>
      </c>
      <c r="C19" s="50" t="s">
        <v>47</v>
      </c>
      <c r="D19" s="50" t="s">
        <v>221</v>
      </c>
      <c r="E19" s="50" t="str">
        <f t="shared" si="0"/>
        <v>forVPN/動的IPフレッツ 光ネクストマンションタイプ(NTT東日本/NTT西日本)</v>
      </c>
      <c r="F19" s="50" t="s">
        <v>586</v>
      </c>
      <c r="G19" s="50" t="s">
        <v>588</v>
      </c>
    </row>
    <row r="20" spans="2:7" x14ac:dyDescent="0.4">
      <c r="B20" s="50" t="s">
        <v>36</v>
      </c>
      <c r="C20" s="50" t="s">
        <v>47</v>
      </c>
      <c r="D20" s="50" t="s">
        <v>222</v>
      </c>
      <c r="E20" s="50" t="str">
        <f t="shared" si="0"/>
        <v>forVPN/動的IPフレッツ 光ネクストマンション・ハイスピードタイプ(NTT東日本/NTT西日本)</v>
      </c>
      <c r="F20" s="50" t="s">
        <v>586</v>
      </c>
      <c r="G20" s="50" t="s">
        <v>588</v>
      </c>
    </row>
    <row r="21" spans="2:7" x14ac:dyDescent="0.4">
      <c r="B21" s="50" t="s">
        <v>36</v>
      </c>
      <c r="C21" s="50" t="s">
        <v>47</v>
      </c>
      <c r="D21" s="50" t="s">
        <v>223</v>
      </c>
      <c r="E21" s="50" t="str">
        <f t="shared" si="0"/>
        <v>forVPN/動的IPフレッツ 光ネクストファミリー・スーパーハイスピードタイプ隼(NTT西日本)</v>
      </c>
      <c r="F21" s="50" t="s">
        <v>582</v>
      </c>
      <c r="G21" s="50" t="s">
        <v>588</v>
      </c>
    </row>
    <row r="22" spans="2:7" x14ac:dyDescent="0.4">
      <c r="B22" s="50" t="s">
        <v>36</v>
      </c>
      <c r="C22" s="50" t="s">
        <v>47</v>
      </c>
      <c r="D22" s="50" t="s">
        <v>224</v>
      </c>
      <c r="E22" s="50" t="str">
        <f t="shared" si="0"/>
        <v>forVPN/動的IPフレッツ 光ネクストマンション・スーパーハイスピードタイプ隼(NTT西日本)</v>
      </c>
      <c r="F22" s="50" t="s">
        <v>586</v>
      </c>
      <c r="G22" s="50" t="s">
        <v>588</v>
      </c>
    </row>
    <row r="23" spans="2:7" x14ac:dyDescent="0.4">
      <c r="B23" s="50" t="s">
        <v>36</v>
      </c>
      <c r="C23" s="50" t="s">
        <v>47</v>
      </c>
      <c r="D23" s="50" t="s">
        <v>225</v>
      </c>
      <c r="E23" s="50" t="str">
        <f t="shared" si="0"/>
        <v>forVPN/動的IPフレッツ 光ネクストプライオ1(NTT東日本)</v>
      </c>
      <c r="F23" s="50" t="s">
        <v>589</v>
      </c>
      <c r="G23" s="50" t="s">
        <v>588</v>
      </c>
    </row>
    <row r="24" spans="2:7" x14ac:dyDescent="0.4">
      <c r="B24" s="50" t="s">
        <v>36</v>
      </c>
      <c r="C24" s="50" t="s">
        <v>47</v>
      </c>
      <c r="D24" s="50" t="s">
        <v>226</v>
      </c>
      <c r="E24" s="50" t="str">
        <f t="shared" si="0"/>
        <v>forVPN/動的IPフレッツ 光ネクストギガファミリー・スマートタイプ(NTT東日本)</v>
      </c>
      <c r="F24" s="50" t="s">
        <v>590</v>
      </c>
      <c r="G24" s="50" t="s">
        <v>588</v>
      </c>
    </row>
    <row r="25" spans="2:7" x14ac:dyDescent="0.4">
      <c r="B25" s="50" t="s">
        <v>36</v>
      </c>
      <c r="C25" s="50" t="s">
        <v>47</v>
      </c>
      <c r="D25" s="50" t="s">
        <v>227</v>
      </c>
      <c r="E25" s="50" t="str">
        <f t="shared" si="0"/>
        <v>forVPN/動的IPフレッツ 光ネクストギガマンション・スマートタイプ(NTT東日本)</v>
      </c>
      <c r="F25" s="50" t="s">
        <v>590</v>
      </c>
      <c r="G25" s="50" t="s">
        <v>588</v>
      </c>
    </row>
    <row r="26" spans="2:7" x14ac:dyDescent="0.4">
      <c r="B26" s="50" t="s">
        <v>36</v>
      </c>
      <c r="C26" s="50" t="s">
        <v>47</v>
      </c>
      <c r="D26" s="50" t="s">
        <v>228</v>
      </c>
      <c r="E26" s="50" t="str">
        <f t="shared" si="0"/>
        <v>forVPN/動的IPフレッツ 光ネクストファミリー・ギガラインタイプ(NTT東日本)</v>
      </c>
      <c r="F26" s="50" t="s">
        <v>590</v>
      </c>
      <c r="G26" s="50" t="s">
        <v>588</v>
      </c>
    </row>
    <row r="27" spans="2:7" x14ac:dyDescent="0.4">
      <c r="B27" s="50" t="s">
        <v>36</v>
      </c>
      <c r="C27" s="50" t="s">
        <v>47</v>
      </c>
      <c r="D27" s="50" t="s">
        <v>229</v>
      </c>
      <c r="E27" s="50" t="str">
        <f t="shared" si="0"/>
        <v>forVPN/動的IPフレッツ 光ネクストマンション・ギガラインタイプ(NTT東日本)</v>
      </c>
      <c r="F27" s="50" t="s">
        <v>590</v>
      </c>
      <c r="G27" s="50" t="s">
        <v>588</v>
      </c>
    </row>
    <row r="28" spans="2:7" x14ac:dyDescent="0.4">
      <c r="B28" s="50" t="s">
        <v>36</v>
      </c>
      <c r="C28" s="50" t="s">
        <v>48</v>
      </c>
      <c r="D28" s="50" t="s">
        <v>217</v>
      </c>
      <c r="E28" s="50" t="str">
        <f t="shared" si="0"/>
        <v>forVPN/動的IPフレッツ 光ライトファミリータイプ</v>
      </c>
      <c r="F28" s="50" t="s">
        <v>582</v>
      </c>
      <c r="G28" s="50" t="s">
        <v>588</v>
      </c>
    </row>
    <row r="29" spans="2:7" x14ac:dyDescent="0.4">
      <c r="B29" s="50" t="s">
        <v>36</v>
      </c>
      <c r="C29" s="50" t="s">
        <v>48</v>
      </c>
      <c r="D29" s="50" t="s">
        <v>218</v>
      </c>
      <c r="E29" s="50" t="str">
        <f t="shared" si="0"/>
        <v>forVPN/動的IPフレッツ 光ライトマンションタイプ</v>
      </c>
      <c r="F29" s="50" t="s">
        <v>586</v>
      </c>
      <c r="G29" s="50" t="s">
        <v>588</v>
      </c>
    </row>
    <row r="30" spans="2:7" x14ac:dyDescent="0.4">
      <c r="B30" s="50" t="s">
        <v>36</v>
      </c>
      <c r="C30" s="50" t="s">
        <v>57</v>
      </c>
      <c r="D30" s="50" t="s">
        <v>230</v>
      </c>
      <c r="E30" s="50" t="str">
        <f t="shared" si="0"/>
        <v>forVPN/動的IPOCN光【光一括提供型】ファミリー 100M(NTT東日本)</v>
      </c>
      <c r="F30" s="50" t="s">
        <v>591</v>
      </c>
      <c r="G30" s="50" t="s">
        <v>588</v>
      </c>
    </row>
    <row r="31" spans="2:7" x14ac:dyDescent="0.4">
      <c r="B31" s="50" t="s">
        <v>36</v>
      </c>
      <c r="C31" s="50" t="s">
        <v>57</v>
      </c>
      <c r="D31" s="50" t="s">
        <v>231</v>
      </c>
      <c r="E31" s="50" t="str">
        <f t="shared" si="0"/>
        <v>forVPN/動的IPOCN光【光一括提供型】マンション 100M(NTT東日本)</v>
      </c>
      <c r="F31" s="50" t="s">
        <v>592</v>
      </c>
      <c r="G31" s="50" t="s">
        <v>588</v>
      </c>
    </row>
    <row r="32" spans="2:7" x14ac:dyDescent="0.4">
      <c r="B32" s="50" t="s">
        <v>36</v>
      </c>
      <c r="C32" s="50" t="s">
        <v>57</v>
      </c>
      <c r="D32" s="50" t="s">
        <v>232</v>
      </c>
      <c r="E32" s="50" t="str">
        <f t="shared" si="0"/>
        <v>forVPN/動的IPOCN光【光一括提供型】ファミリー 100M(NTT西日本)</v>
      </c>
      <c r="F32" s="50" t="s">
        <v>591</v>
      </c>
      <c r="G32" s="50" t="s">
        <v>588</v>
      </c>
    </row>
    <row r="33" spans="2:7" x14ac:dyDescent="0.4">
      <c r="B33" s="50" t="s">
        <v>36</v>
      </c>
      <c r="C33" s="50" t="s">
        <v>57</v>
      </c>
      <c r="D33" s="50" t="s">
        <v>233</v>
      </c>
      <c r="E33" s="50" t="str">
        <f t="shared" si="0"/>
        <v>forVPN/動的IPOCN光【光一括提供型】マンション 100M(NTT西日本)</v>
      </c>
      <c r="F33" s="50" t="s">
        <v>592</v>
      </c>
      <c r="G33" s="50" t="s">
        <v>588</v>
      </c>
    </row>
    <row r="34" spans="2:7" x14ac:dyDescent="0.4">
      <c r="B34" s="50" t="s">
        <v>36</v>
      </c>
      <c r="C34" s="50" t="s">
        <v>57</v>
      </c>
      <c r="D34" s="50" t="s">
        <v>234</v>
      </c>
      <c r="E34" s="50" t="str">
        <f t="shared" si="0"/>
        <v>forVPN/動的IPOCN光【光一括提供型】ファミリー 200M(NTT東日本)</v>
      </c>
      <c r="F34" s="50" t="s">
        <v>593</v>
      </c>
      <c r="G34" s="50" t="s">
        <v>588</v>
      </c>
    </row>
    <row r="35" spans="2:7" x14ac:dyDescent="0.4">
      <c r="B35" s="50" t="s">
        <v>36</v>
      </c>
      <c r="C35" s="50" t="s">
        <v>57</v>
      </c>
      <c r="D35" s="50" t="s">
        <v>235</v>
      </c>
      <c r="E35" s="50" t="str">
        <f t="shared" si="0"/>
        <v>forVPN/動的IPOCN光【光一括提供型】マンション 200M(NTT東日本)</v>
      </c>
      <c r="F35" s="50" t="s">
        <v>594</v>
      </c>
      <c r="G35" s="50" t="s">
        <v>588</v>
      </c>
    </row>
    <row r="36" spans="2:7" x14ac:dyDescent="0.4">
      <c r="B36" s="50" t="s">
        <v>36</v>
      </c>
      <c r="C36" s="50" t="s">
        <v>57</v>
      </c>
      <c r="D36" s="50" t="s">
        <v>236</v>
      </c>
      <c r="E36" s="50" t="str">
        <f t="shared" si="0"/>
        <v>forVPN/動的IPOCN光【光一括提供型】ファミリー 200M(NTT西日本)</v>
      </c>
      <c r="F36" s="50" t="s">
        <v>593</v>
      </c>
      <c r="G36" s="50" t="s">
        <v>588</v>
      </c>
    </row>
    <row r="37" spans="2:7" x14ac:dyDescent="0.4">
      <c r="B37" s="50" t="s">
        <v>36</v>
      </c>
      <c r="C37" s="50" t="s">
        <v>57</v>
      </c>
      <c r="D37" s="50" t="s">
        <v>237</v>
      </c>
      <c r="E37" s="50" t="str">
        <f t="shared" si="0"/>
        <v>forVPN/動的IPOCN光【光一括提供型】マンション 200M(NTT西日本)</v>
      </c>
      <c r="F37" s="50" t="s">
        <v>594</v>
      </c>
      <c r="G37" s="50" t="s">
        <v>588</v>
      </c>
    </row>
    <row r="38" spans="2:7" x14ac:dyDescent="0.4">
      <c r="B38" s="50" t="s">
        <v>36</v>
      </c>
      <c r="C38" s="50" t="s">
        <v>57</v>
      </c>
      <c r="D38" s="50" t="s">
        <v>238</v>
      </c>
      <c r="E38" s="50" t="str">
        <f t="shared" si="0"/>
        <v>forVPN/動的IPOCN光【光一括提供型】ファミリー 1G(NTT東日本)</v>
      </c>
      <c r="F38" s="50" t="s">
        <v>595</v>
      </c>
      <c r="G38" s="50" t="s">
        <v>588</v>
      </c>
    </row>
    <row r="39" spans="2:7" x14ac:dyDescent="0.4">
      <c r="B39" s="50" t="s">
        <v>36</v>
      </c>
      <c r="C39" s="50" t="s">
        <v>57</v>
      </c>
      <c r="D39" s="50" t="s">
        <v>239</v>
      </c>
      <c r="E39" s="50" t="str">
        <f t="shared" si="0"/>
        <v>forVPN/動的IPOCN光【光一括提供型】マンション 1G(NTT東日本)</v>
      </c>
      <c r="F39" s="50" t="s">
        <v>596</v>
      </c>
      <c r="G39" s="50" t="s">
        <v>588</v>
      </c>
    </row>
    <row r="40" spans="2:7" x14ac:dyDescent="0.4">
      <c r="B40" s="50" t="s">
        <v>36</v>
      </c>
      <c r="C40" s="50" t="s">
        <v>57</v>
      </c>
      <c r="D40" s="50" t="s">
        <v>240</v>
      </c>
      <c r="E40" s="50" t="str">
        <f t="shared" si="0"/>
        <v>forVPN/動的IPOCN光【光一括提供型】ファミリー 1G(NTT西日本)</v>
      </c>
      <c r="F40" s="50" t="s">
        <v>595</v>
      </c>
      <c r="G40" s="50" t="s">
        <v>588</v>
      </c>
    </row>
    <row r="41" spans="2:7" x14ac:dyDescent="0.4">
      <c r="B41" s="50" t="s">
        <v>36</v>
      </c>
      <c r="C41" s="50" t="s">
        <v>57</v>
      </c>
      <c r="D41" s="50" t="s">
        <v>241</v>
      </c>
      <c r="E41" s="50" t="str">
        <f t="shared" si="0"/>
        <v>forVPN/動的IPOCN光【光一括提供型】マンション 1G(NTT西日本)</v>
      </c>
      <c r="F41" s="50" t="s">
        <v>596</v>
      </c>
      <c r="G41" s="50" t="s">
        <v>588</v>
      </c>
    </row>
    <row r="42" spans="2:7" x14ac:dyDescent="0.4">
      <c r="B42" s="50" t="s">
        <v>36</v>
      </c>
      <c r="C42" s="50" t="s">
        <v>45</v>
      </c>
      <c r="D42" s="50" t="s">
        <v>242</v>
      </c>
      <c r="E42" s="50" t="str">
        <f t="shared" si="0"/>
        <v>forVPN/動的IPフレッツ 光ネクスト(IPoE 標準プラン)NTT東日本</v>
      </c>
      <c r="F42" s="50" t="s">
        <v>597</v>
      </c>
      <c r="G42" s="50" t="s">
        <v>579</v>
      </c>
    </row>
    <row r="43" spans="2:7" x14ac:dyDescent="0.4">
      <c r="B43" s="50" t="s">
        <v>36</v>
      </c>
      <c r="C43" s="50" t="s">
        <v>45</v>
      </c>
      <c r="D43" s="50" t="s">
        <v>243</v>
      </c>
      <c r="E43" s="50" t="str">
        <f t="shared" si="0"/>
        <v>forVPN/動的IPフレッツ 光ネクスト(IPoE 標準プラン)NTT西日本</v>
      </c>
      <c r="F43" s="50" t="s">
        <v>597</v>
      </c>
      <c r="G43" s="50" t="s">
        <v>579</v>
      </c>
    </row>
    <row r="44" spans="2:7" x14ac:dyDescent="0.4">
      <c r="B44" s="50" t="s">
        <v>36</v>
      </c>
      <c r="C44" s="50" t="s">
        <v>46</v>
      </c>
      <c r="D44" s="50" t="s">
        <v>242</v>
      </c>
      <c r="E44" s="50" t="str">
        <f t="shared" si="0"/>
        <v>forVPN/動的IPフレッツ 光ネクスト(IPoE ワイドプラン)NTT東日本</v>
      </c>
      <c r="F44" s="50" t="s">
        <v>598</v>
      </c>
      <c r="G44" s="50" t="s">
        <v>579</v>
      </c>
    </row>
    <row r="45" spans="2:7" x14ac:dyDescent="0.4">
      <c r="B45" s="50" t="s">
        <v>36</v>
      </c>
      <c r="C45" s="50" t="s">
        <v>46</v>
      </c>
      <c r="D45" s="50" t="s">
        <v>243</v>
      </c>
      <c r="E45" s="50" t="str">
        <f t="shared" si="0"/>
        <v>forVPN/動的IPフレッツ 光ネクスト(IPoE ワイドプラン)NTT西日本</v>
      </c>
      <c r="F45" s="50" t="s">
        <v>598</v>
      </c>
      <c r="G45" s="50" t="s">
        <v>579</v>
      </c>
    </row>
    <row r="46" spans="2:7" x14ac:dyDescent="0.4">
      <c r="B46" s="50" t="s">
        <v>36</v>
      </c>
      <c r="C46" s="50" t="s">
        <v>55</v>
      </c>
      <c r="D46" s="50" t="s">
        <v>230</v>
      </c>
      <c r="E46" s="50" t="str">
        <f t="shared" si="0"/>
        <v>forVPN/動的IPOCN光【光一括提供型】(IPoE 標準プラン)ファミリー 100M(NTT東日本)</v>
      </c>
      <c r="F46" s="50" t="s">
        <v>599</v>
      </c>
      <c r="G46" s="50" t="s">
        <v>579</v>
      </c>
    </row>
    <row r="47" spans="2:7" x14ac:dyDescent="0.4">
      <c r="B47" s="50" t="s">
        <v>36</v>
      </c>
      <c r="C47" s="50" t="s">
        <v>55</v>
      </c>
      <c r="D47" s="50" t="s">
        <v>231</v>
      </c>
      <c r="E47" s="50" t="str">
        <f t="shared" si="0"/>
        <v>forVPN/動的IPOCN光【光一括提供型】(IPoE 標準プラン)マンション 100M(NTT東日本)</v>
      </c>
      <c r="F47" s="50" t="s">
        <v>600</v>
      </c>
      <c r="G47" s="50" t="s">
        <v>579</v>
      </c>
    </row>
    <row r="48" spans="2:7" x14ac:dyDescent="0.4">
      <c r="B48" s="50" t="s">
        <v>36</v>
      </c>
      <c r="C48" s="50" t="s">
        <v>55</v>
      </c>
      <c r="D48" s="50" t="s">
        <v>232</v>
      </c>
      <c r="E48" s="50" t="str">
        <f t="shared" si="0"/>
        <v>forVPN/動的IPOCN光【光一括提供型】(IPoE 標準プラン)ファミリー 100M(NTT西日本)</v>
      </c>
      <c r="F48" s="50" t="s">
        <v>599</v>
      </c>
      <c r="G48" s="50" t="s">
        <v>579</v>
      </c>
    </row>
    <row r="49" spans="2:7" x14ac:dyDescent="0.4">
      <c r="B49" s="50" t="s">
        <v>36</v>
      </c>
      <c r="C49" s="50" t="s">
        <v>55</v>
      </c>
      <c r="D49" s="50" t="s">
        <v>233</v>
      </c>
      <c r="E49" s="50" t="str">
        <f t="shared" si="0"/>
        <v>forVPN/動的IPOCN光【光一括提供型】(IPoE 標準プラン)マンション 100M(NTT西日本)</v>
      </c>
      <c r="F49" s="50" t="s">
        <v>600</v>
      </c>
      <c r="G49" s="50" t="s">
        <v>579</v>
      </c>
    </row>
    <row r="50" spans="2:7" x14ac:dyDescent="0.4">
      <c r="B50" s="50" t="s">
        <v>36</v>
      </c>
      <c r="C50" s="50" t="s">
        <v>55</v>
      </c>
      <c r="D50" s="50" t="s">
        <v>234</v>
      </c>
      <c r="E50" s="50" t="str">
        <f t="shared" si="0"/>
        <v>forVPN/動的IPOCN光【光一括提供型】(IPoE 標準プラン)ファミリー 200M(NTT東日本)</v>
      </c>
      <c r="F50" s="50" t="s">
        <v>601</v>
      </c>
      <c r="G50" s="50" t="s">
        <v>579</v>
      </c>
    </row>
    <row r="51" spans="2:7" x14ac:dyDescent="0.4">
      <c r="B51" s="50" t="s">
        <v>36</v>
      </c>
      <c r="C51" s="50" t="s">
        <v>55</v>
      </c>
      <c r="D51" s="50" t="s">
        <v>235</v>
      </c>
      <c r="E51" s="50" t="str">
        <f t="shared" si="0"/>
        <v>forVPN/動的IPOCN光【光一括提供型】(IPoE 標準プラン)マンション 200M(NTT東日本)</v>
      </c>
      <c r="F51" s="50" t="s">
        <v>602</v>
      </c>
      <c r="G51" s="50" t="s">
        <v>579</v>
      </c>
    </row>
    <row r="52" spans="2:7" x14ac:dyDescent="0.4">
      <c r="B52" s="50" t="s">
        <v>36</v>
      </c>
      <c r="C52" s="50" t="s">
        <v>55</v>
      </c>
      <c r="D52" s="50" t="s">
        <v>236</v>
      </c>
      <c r="E52" s="50" t="str">
        <f t="shared" si="0"/>
        <v>forVPN/動的IPOCN光【光一括提供型】(IPoE 標準プラン)ファミリー 200M(NTT西日本)</v>
      </c>
      <c r="F52" s="50" t="s">
        <v>601</v>
      </c>
      <c r="G52" s="50" t="s">
        <v>579</v>
      </c>
    </row>
    <row r="53" spans="2:7" x14ac:dyDescent="0.4">
      <c r="B53" s="50" t="s">
        <v>36</v>
      </c>
      <c r="C53" s="50" t="s">
        <v>55</v>
      </c>
      <c r="D53" s="50" t="s">
        <v>237</v>
      </c>
      <c r="E53" s="50" t="str">
        <f t="shared" si="0"/>
        <v>forVPN/動的IPOCN光【光一括提供型】(IPoE 標準プラン)マンション 200M(NTT西日本)</v>
      </c>
      <c r="F53" s="50" t="s">
        <v>602</v>
      </c>
      <c r="G53" s="50" t="s">
        <v>579</v>
      </c>
    </row>
    <row r="54" spans="2:7" x14ac:dyDescent="0.4">
      <c r="B54" s="50" t="s">
        <v>36</v>
      </c>
      <c r="C54" s="50" t="s">
        <v>55</v>
      </c>
      <c r="D54" s="50" t="s">
        <v>238</v>
      </c>
      <c r="E54" s="50" t="str">
        <f t="shared" si="0"/>
        <v>forVPN/動的IPOCN光【光一括提供型】(IPoE 標準プラン)ファミリー 1G(NTT東日本)</v>
      </c>
      <c r="F54" s="50" t="s">
        <v>603</v>
      </c>
      <c r="G54" s="50" t="s">
        <v>579</v>
      </c>
    </row>
    <row r="55" spans="2:7" x14ac:dyDescent="0.4">
      <c r="B55" s="50" t="s">
        <v>36</v>
      </c>
      <c r="C55" s="50" t="s">
        <v>55</v>
      </c>
      <c r="D55" s="50" t="s">
        <v>239</v>
      </c>
      <c r="E55" s="50" t="str">
        <f t="shared" si="0"/>
        <v>forVPN/動的IPOCN光【光一括提供型】(IPoE 標準プラン)マンション 1G(NTT東日本)</v>
      </c>
      <c r="F55" s="50" t="s">
        <v>604</v>
      </c>
      <c r="G55" s="50" t="s">
        <v>579</v>
      </c>
    </row>
    <row r="56" spans="2:7" x14ac:dyDescent="0.4">
      <c r="B56" s="50" t="s">
        <v>36</v>
      </c>
      <c r="C56" s="50" t="s">
        <v>55</v>
      </c>
      <c r="D56" s="50" t="s">
        <v>240</v>
      </c>
      <c r="E56" s="50" t="str">
        <f t="shared" si="0"/>
        <v>forVPN/動的IPOCN光【光一括提供型】(IPoE 標準プラン)ファミリー 1G(NTT西日本)</v>
      </c>
      <c r="F56" s="50" t="s">
        <v>603</v>
      </c>
      <c r="G56" s="50" t="s">
        <v>579</v>
      </c>
    </row>
    <row r="57" spans="2:7" x14ac:dyDescent="0.4">
      <c r="B57" s="50" t="s">
        <v>36</v>
      </c>
      <c r="C57" s="50" t="s">
        <v>55</v>
      </c>
      <c r="D57" s="50" t="s">
        <v>241</v>
      </c>
      <c r="E57" s="50" t="str">
        <f t="shared" si="0"/>
        <v>forVPN/動的IPOCN光【光一括提供型】(IPoE 標準プラン)マンション 1G(NTT西日本)</v>
      </c>
      <c r="F57" s="50" t="s">
        <v>604</v>
      </c>
      <c r="G57" s="50" t="s">
        <v>579</v>
      </c>
    </row>
    <row r="58" spans="2:7" x14ac:dyDescent="0.4">
      <c r="B58" s="50" t="s">
        <v>36</v>
      </c>
      <c r="C58" s="50" t="s">
        <v>56</v>
      </c>
      <c r="D58" s="50" t="s">
        <v>230</v>
      </c>
      <c r="E58" s="50" t="str">
        <f t="shared" si="0"/>
        <v>forVPN/動的IPOCN光【光一括提供型】(IPoE ワイドプラン)ファミリー 100M(NTT東日本)</v>
      </c>
      <c r="F58" s="50" t="s">
        <v>605</v>
      </c>
      <c r="G58" s="50" t="s">
        <v>579</v>
      </c>
    </row>
    <row r="59" spans="2:7" x14ac:dyDescent="0.4">
      <c r="B59" s="50" t="s">
        <v>36</v>
      </c>
      <c r="C59" s="50" t="s">
        <v>56</v>
      </c>
      <c r="D59" s="50" t="s">
        <v>231</v>
      </c>
      <c r="E59" s="50" t="str">
        <f t="shared" si="0"/>
        <v>forVPN/動的IPOCN光【光一括提供型】(IPoE ワイドプラン)マンション 100M(NTT東日本)</v>
      </c>
      <c r="F59" s="50" t="s">
        <v>606</v>
      </c>
      <c r="G59" s="50" t="s">
        <v>579</v>
      </c>
    </row>
    <row r="60" spans="2:7" x14ac:dyDescent="0.4">
      <c r="B60" s="50" t="s">
        <v>36</v>
      </c>
      <c r="C60" s="50" t="s">
        <v>56</v>
      </c>
      <c r="D60" s="50" t="s">
        <v>232</v>
      </c>
      <c r="E60" s="50" t="str">
        <f t="shared" si="0"/>
        <v>forVPN/動的IPOCN光【光一括提供型】(IPoE ワイドプラン)ファミリー 100M(NTT西日本)</v>
      </c>
      <c r="F60" s="50" t="s">
        <v>605</v>
      </c>
      <c r="G60" s="50" t="s">
        <v>579</v>
      </c>
    </row>
    <row r="61" spans="2:7" x14ac:dyDescent="0.4">
      <c r="B61" s="50" t="s">
        <v>36</v>
      </c>
      <c r="C61" s="50" t="s">
        <v>56</v>
      </c>
      <c r="D61" s="50" t="s">
        <v>233</v>
      </c>
      <c r="E61" s="50" t="str">
        <f t="shared" si="0"/>
        <v>forVPN/動的IPOCN光【光一括提供型】(IPoE ワイドプラン)マンション 100M(NTT西日本)</v>
      </c>
      <c r="F61" s="50" t="s">
        <v>606</v>
      </c>
      <c r="G61" s="50" t="s">
        <v>579</v>
      </c>
    </row>
    <row r="62" spans="2:7" x14ac:dyDescent="0.4">
      <c r="B62" s="50" t="s">
        <v>36</v>
      </c>
      <c r="C62" s="50" t="s">
        <v>56</v>
      </c>
      <c r="D62" s="50" t="s">
        <v>234</v>
      </c>
      <c r="E62" s="50" t="str">
        <f t="shared" si="0"/>
        <v>forVPN/動的IPOCN光【光一括提供型】(IPoE ワイドプラン)ファミリー 200M(NTT東日本)</v>
      </c>
      <c r="F62" s="50" t="s">
        <v>607</v>
      </c>
      <c r="G62" s="50" t="s">
        <v>579</v>
      </c>
    </row>
    <row r="63" spans="2:7" x14ac:dyDescent="0.4">
      <c r="B63" s="50" t="s">
        <v>36</v>
      </c>
      <c r="C63" s="50" t="s">
        <v>56</v>
      </c>
      <c r="D63" s="50" t="s">
        <v>235</v>
      </c>
      <c r="E63" s="50" t="str">
        <f t="shared" si="0"/>
        <v>forVPN/動的IPOCN光【光一括提供型】(IPoE ワイドプラン)マンション 200M(NTT東日本)</v>
      </c>
      <c r="F63" s="50" t="s">
        <v>608</v>
      </c>
      <c r="G63" s="50" t="s">
        <v>579</v>
      </c>
    </row>
    <row r="64" spans="2:7" x14ac:dyDescent="0.4">
      <c r="B64" s="50" t="s">
        <v>36</v>
      </c>
      <c r="C64" s="50" t="s">
        <v>56</v>
      </c>
      <c r="D64" s="50" t="s">
        <v>236</v>
      </c>
      <c r="E64" s="50" t="str">
        <f t="shared" si="0"/>
        <v>forVPN/動的IPOCN光【光一括提供型】(IPoE ワイドプラン)ファミリー 200M(NTT西日本)</v>
      </c>
      <c r="F64" s="50" t="s">
        <v>607</v>
      </c>
      <c r="G64" s="50" t="s">
        <v>579</v>
      </c>
    </row>
    <row r="65" spans="2:7" x14ac:dyDescent="0.4">
      <c r="B65" s="50" t="s">
        <v>36</v>
      </c>
      <c r="C65" s="50" t="s">
        <v>56</v>
      </c>
      <c r="D65" s="50" t="s">
        <v>237</v>
      </c>
      <c r="E65" s="50" t="str">
        <f t="shared" si="0"/>
        <v>forVPN/動的IPOCN光【光一括提供型】(IPoE ワイドプラン)マンション 200M(NTT西日本)</v>
      </c>
      <c r="F65" s="50" t="s">
        <v>608</v>
      </c>
      <c r="G65" s="50" t="s">
        <v>579</v>
      </c>
    </row>
    <row r="66" spans="2:7" x14ac:dyDescent="0.4">
      <c r="B66" s="50" t="s">
        <v>36</v>
      </c>
      <c r="C66" s="50" t="s">
        <v>56</v>
      </c>
      <c r="D66" s="50" t="s">
        <v>238</v>
      </c>
      <c r="E66" s="50" t="str">
        <f t="shared" si="0"/>
        <v>forVPN/動的IPOCN光【光一括提供型】(IPoE ワイドプラン)ファミリー 1G(NTT東日本)</v>
      </c>
      <c r="F66" s="50" t="s">
        <v>609</v>
      </c>
      <c r="G66" s="50" t="s">
        <v>579</v>
      </c>
    </row>
    <row r="67" spans="2:7" x14ac:dyDescent="0.4">
      <c r="B67" s="50" t="s">
        <v>36</v>
      </c>
      <c r="C67" s="50" t="s">
        <v>56</v>
      </c>
      <c r="D67" s="50" t="s">
        <v>239</v>
      </c>
      <c r="E67" s="50" t="str">
        <f t="shared" si="0"/>
        <v>forVPN/動的IPOCN光【光一括提供型】(IPoE ワイドプラン)マンション 1G(NTT東日本)</v>
      </c>
      <c r="F67" s="50" t="s">
        <v>610</v>
      </c>
      <c r="G67" s="50" t="s">
        <v>579</v>
      </c>
    </row>
    <row r="68" spans="2:7" x14ac:dyDescent="0.4">
      <c r="B68" s="50" t="s">
        <v>36</v>
      </c>
      <c r="C68" s="50" t="s">
        <v>56</v>
      </c>
      <c r="D68" s="50" t="s">
        <v>240</v>
      </c>
      <c r="E68" s="50" t="str">
        <f t="shared" ref="E68:E131" si="1">B68&amp;C68&amp;D68</f>
        <v>forVPN/動的IPOCN光【光一括提供型】(IPoE ワイドプラン)ファミリー 1G(NTT西日本)</v>
      </c>
      <c r="F68" s="50" t="s">
        <v>609</v>
      </c>
      <c r="G68" s="50" t="s">
        <v>579</v>
      </c>
    </row>
    <row r="69" spans="2:7" x14ac:dyDescent="0.4">
      <c r="B69" s="50" t="s">
        <v>36</v>
      </c>
      <c r="C69" s="50" t="s">
        <v>56</v>
      </c>
      <c r="D69" s="50" t="s">
        <v>241</v>
      </c>
      <c r="E69" s="50" t="str">
        <f t="shared" si="1"/>
        <v>forVPN/動的IPOCN光【光一括提供型】(IPoE ワイドプラン)マンション 1G(NTT西日本)</v>
      </c>
      <c r="F69" s="50" t="s">
        <v>610</v>
      </c>
      <c r="G69" s="50" t="s">
        <v>579</v>
      </c>
    </row>
    <row r="70" spans="2:7" x14ac:dyDescent="0.4">
      <c r="B70" s="50" t="s">
        <v>36</v>
      </c>
      <c r="C70" s="50" t="s">
        <v>54</v>
      </c>
      <c r="D70" s="50" t="s">
        <v>244</v>
      </c>
      <c r="E70" s="50" t="str">
        <f t="shared" si="1"/>
        <v>forVPN/動的IPOCN ADSLサービス(F)モアⅢ(47M)(NTT東日本)</v>
      </c>
      <c r="F70" s="50" t="s">
        <v>611</v>
      </c>
      <c r="G70" s="50" t="s">
        <v>576</v>
      </c>
    </row>
    <row r="71" spans="2:7" x14ac:dyDescent="0.4">
      <c r="B71" s="50" t="s">
        <v>36</v>
      </c>
      <c r="C71" s="50" t="s">
        <v>54</v>
      </c>
      <c r="D71" s="50" t="s">
        <v>245</v>
      </c>
      <c r="E71" s="50" t="str">
        <f t="shared" si="1"/>
        <v>forVPN/動的IPOCN ADSLサービス(F)モアスペシャル(47M)(NTT西日本)</v>
      </c>
      <c r="F71" s="50" t="s">
        <v>612</v>
      </c>
      <c r="G71" s="50" t="s">
        <v>576</v>
      </c>
    </row>
    <row r="72" spans="2:7" x14ac:dyDescent="0.4">
      <c r="B72" s="50" t="s">
        <v>36</v>
      </c>
      <c r="C72" s="50" t="s">
        <v>54</v>
      </c>
      <c r="D72" s="50" t="s">
        <v>246</v>
      </c>
      <c r="E72" s="50" t="str">
        <f t="shared" si="1"/>
        <v>forVPN/動的IPOCN ADSLサービス(F)モアⅡ(40M)(NTT東日本)</v>
      </c>
      <c r="F72" s="50" t="s">
        <v>613</v>
      </c>
      <c r="G72" s="50" t="s">
        <v>576</v>
      </c>
    </row>
    <row r="73" spans="2:7" x14ac:dyDescent="0.4">
      <c r="B73" s="50" t="s">
        <v>36</v>
      </c>
      <c r="C73" s="50" t="s">
        <v>54</v>
      </c>
      <c r="D73" s="50" t="s">
        <v>247</v>
      </c>
      <c r="E73" s="50" t="str">
        <f t="shared" si="1"/>
        <v>forVPN/動的IPOCN ADSLサービス(F)モア40(40M)(NTT西日本)</v>
      </c>
      <c r="F73" s="50" t="s">
        <v>614</v>
      </c>
      <c r="G73" s="50" t="s">
        <v>576</v>
      </c>
    </row>
    <row r="74" spans="2:7" x14ac:dyDescent="0.4">
      <c r="B74" s="50" t="s">
        <v>36</v>
      </c>
      <c r="C74" s="50" t="s">
        <v>54</v>
      </c>
      <c r="D74" s="50" t="s">
        <v>248</v>
      </c>
      <c r="E74" s="50" t="str">
        <f t="shared" si="1"/>
        <v>forVPN/動的IPOCN ADSLサービス(F)モア24(24M)(NTT西日本)</v>
      </c>
      <c r="F74" s="50" t="s">
        <v>615</v>
      </c>
      <c r="G74" s="50" t="s">
        <v>576</v>
      </c>
    </row>
    <row r="75" spans="2:7" x14ac:dyDescent="0.4">
      <c r="B75" s="50" t="s">
        <v>36</v>
      </c>
      <c r="C75" s="50" t="s">
        <v>54</v>
      </c>
      <c r="D75" s="50" t="s">
        <v>249</v>
      </c>
      <c r="E75" s="50" t="str">
        <f t="shared" si="1"/>
        <v>forVPN/動的IPOCN ADSLサービス(F)モア(12M)(NTT東日本)</v>
      </c>
      <c r="F75" s="50" t="s">
        <v>616</v>
      </c>
      <c r="G75" s="50" t="s">
        <v>576</v>
      </c>
    </row>
    <row r="76" spans="2:7" x14ac:dyDescent="0.4">
      <c r="B76" s="50" t="s">
        <v>36</v>
      </c>
      <c r="C76" s="50" t="s">
        <v>54</v>
      </c>
      <c r="D76" s="50" t="s">
        <v>250</v>
      </c>
      <c r="E76" s="50" t="str">
        <f t="shared" si="1"/>
        <v>forVPN/動的IPOCN ADSLサービス(F)モア(12M)(NTT西日本)</v>
      </c>
      <c r="F76" s="50" t="s">
        <v>617</v>
      </c>
      <c r="G76" s="50" t="s">
        <v>576</v>
      </c>
    </row>
    <row r="77" spans="2:7" x14ac:dyDescent="0.4">
      <c r="B77" s="50" t="s">
        <v>36</v>
      </c>
      <c r="C77" s="50" t="s">
        <v>54</v>
      </c>
      <c r="D77" s="50" t="s">
        <v>251</v>
      </c>
      <c r="E77" s="50" t="str">
        <f t="shared" si="1"/>
        <v>forVPN/動的IPOCN ADSLサービス(F)8M(NTT東日本)</v>
      </c>
      <c r="F77" s="50" t="s">
        <v>618</v>
      </c>
      <c r="G77" s="50" t="s">
        <v>576</v>
      </c>
    </row>
    <row r="78" spans="2:7" x14ac:dyDescent="0.4">
      <c r="B78" s="50" t="s">
        <v>36</v>
      </c>
      <c r="C78" s="50" t="s">
        <v>54</v>
      </c>
      <c r="D78" s="50" t="s">
        <v>252</v>
      </c>
      <c r="E78" s="50" t="str">
        <f t="shared" si="1"/>
        <v>forVPN/動的IPOCN ADSLサービス(F)8M(NTT西日本)</v>
      </c>
      <c r="F78" s="50" t="s">
        <v>619</v>
      </c>
      <c r="G78" s="50" t="s">
        <v>576</v>
      </c>
    </row>
    <row r="79" spans="2:7" x14ac:dyDescent="0.4">
      <c r="B79" s="50" t="s">
        <v>36</v>
      </c>
      <c r="C79" s="50" t="s">
        <v>54</v>
      </c>
      <c r="D79" s="50" t="s">
        <v>253</v>
      </c>
      <c r="E79" s="50" t="str">
        <f t="shared" si="1"/>
        <v>forVPN/動的IPOCN ADSLサービス(F)1.5M(NTT東日本)</v>
      </c>
      <c r="F79" s="50" t="s">
        <v>620</v>
      </c>
      <c r="G79" s="50" t="s">
        <v>576</v>
      </c>
    </row>
    <row r="80" spans="2:7" x14ac:dyDescent="0.4">
      <c r="B80" s="50" t="s">
        <v>36</v>
      </c>
      <c r="C80" s="50" t="s">
        <v>54</v>
      </c>
      <c r="D80" s="50" t="s">
        <v>254</v>
      </c>
      <c r="E80" s="50" t="str">
        <f t="shared" si="1"/>
        <v>forVPN/動的IPOCN ADSLサービス(F)1.5M(NTT西日本)</v>
      </c>
      <c r="F80" s="50" t="s">
        <v>621</v>
      </c>
      <c r="G80" s="50" t="s">
        <v>576</v>
      </c>
    </row>
    <row r="81" spans="2:7" x14ac:dyDescent="0.4">
      <c r="B81" s="50" t="s">
        <v>36</v>
      </c>
      <c r="C81" s="50" t="s">
        <v>54</v>
      </c>
      <c r="D81" s="50" t="s">
        <v>212</v>
      </c>
      <c r="E81" s="50" t="str">
        <f t="shared" si="1"/>
        <v>forVPN/動的IPOCN ADSLサービス(F)モアⅢ(47M)・ビジネスタイプ(NTT東日本)</v>
      </c>
      <c r="F81" s="50" t="s">
        <v>622</v>
      </c>
      <c r="G81" s="50" t="s">
        <v>578</v>
      </c>
    </row>
    <row r="82" spans="2:7" x14ac:dyDescent="0.4">
      <c r="B82" s="50" t="s">
        <v>36</v>
      </c>
      <c r="C82" s="50" t="s">
        <v>54</v>
      </c>
      <c r="D82" s="50" t="s">
        <v>255</v>
      </c>
      <c r="E82" s="50" t="str">
        <f t="shared" si="1"/>
        <v>forVPN/動的IPOCN ADSLサービス(F)モアⅡ(40M)・ビジネスタイプ(NTT東日本)</v>
      </c>
      <c r="F82" s="50" t="s">
        <v>623</v>
      </c>
      <c r="G82" s="50" t="s">
        <v>578</v>
      </c>
    </row>
    <row r="83" spans="2:7" x14ac:dyDescent="0.4">
      <c r="B83" s="50" t="s">
        <v>36</v>
      </c>
      <c r="C83" s="50" t="s">
        <v>53</v>
      </c>
      <c r="D83" s="50" t="s">
        <v>256</v>
      </c>
      <c r="E83" s="50" t="str">
        <f t="shared" si="1"/>
        <v>forVPN/動的IPOCN 光サービス(F)「光ネクスト」ファミリータイプ(NTT東日本)</v>
      </c>
      <c r="F83" s="50" t="s">
        <v>624</v>
      </c>
      <c r="G83" s="50" t="s">
        <v>588</v>
      </c>
    </row>
    <row r="84" spans="2:7" x14ac:dyDescent="0.4">
      <c r="B84" s="50" t="s">
        <v>36</v>
      </c>
      <c r="C84" s="50" t="s">
        <v>53</v>
      </c>
      <c r="D84" s="50" t="s">
        <v>257</v>
      </c>
      <c r="E84" s="50" t="str">
        <f t="shared" si="1"/>
        <v>forVPN/動的IPOCN 光サービス(F)「光ネクスト」ファミリータイプ(NTT西日本)</v>
      </c>
      <c r="F84" s="50" t="s">
        <v>625</v>
      </c>
      <c r="G84" s="50" t="s">
        <v>588</v>
      </c>
    </row>
    <row r="85" spans="2:7" x14ac:dyDescent="0.4">
      <c r="B85" s="50" t="s">
        <v>36</v>
      </c>
      <c r="C85" s="50" t="s">
        <v>53</v>
      </c>
      <c r="D85" s="50" t="s">
        <v>258</v>
      </c>
      <c r="E85" s="50" t="str">
        <f t="shared" si="1"/>
        <v>forVPN/動的IPOCN 光サービス(F)「光ネクスト」ファミリー・ハイスピードタイプ(NTT東日本)</v>
      </c>
      <c r="F85" s="50" t="s">
        <v>626</v>
      </c>
      <c r="G85" s="50" t="s">
        <v>588</v>
      </c>
    </row>
    <row r="86" spans="2:7" x14ac:dyDescent="0.4">
      <c r="B86" s="50" t="s">
        <v>36</v>
      </c>
      <c r="C86" s="50" t="s">
        <v>53</v>
      </c>
      <c r="D86" s="50" t="s">
        <v>259</v>
      </c>
      <c r="E86" s="50" t="str">
        <f t="shared" si="1"/>
        <v>forVPN/動的IPOCN 光サービス(F)「光ネクスト」ファミリー・ハイスピードタイプ(NTT西日本)</v>
      </c>
      <c r="F86" s="50" t="s">
        <v>627</v>
      </c>
      <c r="G86" s="50" t="s">
        <v>588</v>
      </c>
    </row>
    <row r="87" spans="2:7" x14ac:dyDescent="0.4">
      <c r="B87" s="50" t="s">
        <v>36</v>
      </c>
      <c r="C87" s="50" t="s">
        <v>53</v>
      </c>
      <c r="D87" s="50" t="s">
        <v>223</v>
      </c>
      <c r="E87" s="50" t="str">
        <f t="shared" si="1"/>
        <v>forVPN/動的IPOCN 光サービス(F)「光ネクスト」ファミリー・スーパーハイスピードタイプ隼(NTT西日本)</v>
      </c>
      <c r="F87" s="50" t="s">
        <v>628</v>
      </c>
      <c r="G87" s="50" t="s">
        <v>588</v>
      </c>
    </row>
    <row r="88" spans="2:7" x14ac:dyDescent="0.4">
      <c r="B88" s="50" t="s">
        <v>36</v>
      </c>
      <c r="C88" s="50" t="s">
        <v>53</v>
      </c>
      <c r="D88" s="50" t="s">
        <v>225</v>
      </c>
      <c r="E88" s="50" t="str">
        <f t="shared" si="1"/>
        <v>forVPN/動的IPOCN 光サービス(F)「光ネクスト」プライオ1(NTT東日本)</v>
      </c>
      <c r="F88" s="50" t="s">
        <v>629</v>
      </c>
      <c r="G88" s="50" t="s">
        <v>588</v>
      </c>
    </row>
    <row r="89" spans="2:7" x14ac:dyDescent="0.4">
      <c r="B89" s="50" t="s">
        <v>36</v>
      </c>
      <c r="C89" s="50" t="s">
        <v>53</v>
      </c>
      <c r="D89" s="50" t="s">
        <v>226</v>
      </c>
      <c r="E89" s="50" t="str">
        <f t="shared" si="1"/>
        <v>forVPN/動的IPOCN 光サービス(F)「光ネクスト」ギガファミリー・スマートタイプ(NTT東日本)</v>
      </c>
      <c r="F89" s="50" t="s">
        <v>630</v>
      </c>
      <c r="G89" s="50" t="s">
        <v>588</v>
      </c>
    </row>
    <row r="90" spans="2:7" x14ac:dyDescent="0.4">
      <c r="B90" s="50" t="s">
        <v>36</v>
      </c>
      <c r="C90" s="50" t="s">
        <v>53</v>
      </c>
      <c r="D90" s="50" t="s">
        <v>228</v>
      </c>
      <c r="E90" s="50" t="str">
        <f t="shared" si="1"/>
        <v>forVPN/動的IPOCN 光サービス(F)「光ネクスト」ファミリー・ギガラインタイプ(NTT東日本)</v>
      </c>
      <c r="F90" s="50" t="s">
        <v>631</v>
      </c>
      <c r="G90" s="50" t="s">
        <v>588</v>
      </c>
    </row>
    <row r="91" spans="2:7" x14ac:dyDescent="0.4">
      <c r="B91" s="243" t="s">
        <v>1206</v>
      </c>
      <c r="C91" s="243" t="s">
        <v>45</v>
      </c>
      <c r="D91" s="244" t="s">
        <v>242</v>
      </c>
      <c r="E91" s="243" t="str">
        <f t="shared" si="1"/>
        <v>動的IP(ex)フレッツ 光ネクスト(IPoE 標準プラン)NTT東日本</v>
      </c>
      <c r="F91" s="244" t="s">
        <v>1217</v>
      </c>
      <c r="G91" s="244" t="s">
        <v>579</v>
      </c>
    </row>
    <row r="92" spans="2:7" x14ac:dyDescent="0.4">
      <c r="B92" s="243" t="s">
        <v>1196</v>
      </c>
      <c r="C92" s="243" t="s">
        <v>45</v>
      </c>
      <c r="D92" s="244" t="s">
        <v>243</v>
      </c>
      <c r="E92" s="243" t="str">
        <f t="shared" si="1"/>
        <v>動的IP(ex)フレッツ 光ネクスト(IPoE 標準プラン)NTT西日本</v>
      </c>
      <c r="F92" s="244" t="s">
        <v>1217</v>
      </c>
      <c r="G92" s="244" t="s">
        <v>579</v>
      </c>
    </row>
    <row r="93" spans="2:7" x14ac:dyDescent="0.4">
      <c r="B93" s="243" t="s">
        <v>1196</v>
      </c>
      <c r="C93" s="243" t="s">
        <v>46</v>
      </c>
      <c r="D93" s="244" t="s">
        <v>242</v>
      </c>
      <c r="E93" s="243" t="str">
        <f t="shared" si="1"/>
        <v>動的IP(ex)フレッツ 光ネクスト(IPoE ワイドプラン)NTT東日本</v>
      </c>
      <c r="F93" s="244" t="s">
        <v>1218</v>
      </c>
      <c r="G93" s="244" t="s">
        <v>579</v>
      </c>
    </row>
    <row r="94" spans="2:7" x14ac:dyDescent="0.4">
      <c r="B94" s="243" t="s">
        <v>1196</v>
      </c>
      <c r="C94" s="243" t="s">
        <v>46</v>
      </c>
      <c r="D94" s="244" t="s">
        <v>243</v>
      </c>
      <c r="E94" s="243" t="str">
        <f t="shared" si="1"/>
        <v>動的IP(ex)フレッツ 光ネクスト(IPoE ワイドプラン)NTT西日本</v>
      </c>
      <c r="F94" s="244" t="s">
        <v>1218</v>
      </c>
      <c r="G94" s="244" t="s">
        <v>579</v>
      </c>
    </row>
    <row r="95" spans="2:7" x14ac:dyDescent="0.4">
      <c r="B95" s="243" t="s">
        <v>1196</v>
      </c>
      <c r="C95" s="243" t="s">
        <v>55</v>
      </c>
      <c r="D95" s="244" t="s">
        <v>230</v>
      </c>
      <c r="E95" s="243" t="str">
        <f t="shared" si="1"/>
        <v>動的IP(ex)OCN光【光一括提供型】(IPoE 標準プラン)ファミリー 100M(NTT東日本)</v>
      </c>
      <c r="F95" s="244" t="s">
        <v>1219</v>
      </c>
      <c r="G95" s="244" t="s">
        <v>579</v>
      </c>
    </row>
    <row r="96" spans="2:7" x14ac:dyDescent="0.4">
      <c r="B96" s="243" t="s">
        <v>1196</v>
      </c>
      <c r="C96" s="243" t="s">
        <v>55</v>
      </c>
      <c r="D96" s="244" t="s">
        <v>231</v>
      </c>
      <c r="E96" s="243" t="str">
        <f t="shared" si="1"/>
        <v>動的IP(ex)OCN光【光一括提供型】(IPoE 標準プラン)マンション 100M(NTT東日本)</v>
      </c>
      <c r="F96" s="244" t="s">
        <v>1220</v>
      </c>
      <c r="G96" s="244" t="s">
        <v>579</v>
      </c>
    </row>
    <row r="97" spans="2:7" x14ac:dyDescent="0.4">
      <c r="B97" s="243" t="s">
        <v>1196</v>
      </c>
      <c r="C97" s="243" t="s">
        <v>55</v>
      </c>
      <c r="D97" s="244" t="s">
        <v>232</v>
      </c>
      <c r="E97" s="243" t="str">
        <f t="shared" si="1"/>
        <v>動的IP(ex)OCN光【光一括提供型】(IPoE 標準プラン)ファミリー 100M(NTT西日本)</v>
      </c>
      <c r="F97" s="244" t="s">
        <v>1219</v>
      </c>
      <c r="G97" s="244" t="s">
        <v>579</v>
      </c>
    </row>
    <row r="98" spans="2:7" x14ac:dyDescent="0.4">
      <c r="B98" s="243" t="s">
        <v>1196</v>
      </c>
      <c r="C98" s="243" t="s">
        <v>55</v>
      </c>
      <c r="D98" s="244" t="s">
        <v>233</v>
      </c>
      <c r="E98" s="243" t="str">
        <f t="shared" si="1"/>
        <v>動的IP(ex)OCN光【光一括提供型】(IPoE 標準プラン)マンション 100M(NTT西日本)</v>
      </c>
      <c r="F98" s="244" t="s">
        <v>1220</v>
      </c>
      <c r="G98" s="244" t="s">
        <v>579</v>
      </c>
    </row>
    <row r="99" spans="2:7" x14ac:dyDescent="0.4">
      <c r="B99" s="243" t="s">
        <v>1196</v>
      </c>
      <c r="C99" s="243" t="s">
        <v>55</v>
      </c>
      <c r="D99" s="244" t="s">
        <v>234</v>
      </c>
      <c r="E99" s="243" t="str">
        <f t="shared" si="1"/>
        <v>動的IP(ex)OCN光【光一括提供型】(IPoE 標準プラン)ファミリー 200M(NTT東日本)</v>
      </c>
      <c r="F99" s="244" t="s">
        <v>1221</v>
      </c>
      <c r="G99" s="244" t="s">
        <v>579</v>
      </c>
    </row>
    <row r="100" spans="2:7" x14ac:dyDescent="0.4">
      <c r="B100" s="243" t="s">
        <v>1196</v>
      </c>
      <c r="C100" s="243" t="s">
        <v>55</v>
      </c>
      <c r="D100" s="244" t="s">
        <v>235</v>
      </c>
      <c r="E100" s="243" t="str">
        <f t="shared" si="1"/>
        <v>動的IP(ex)OCN光【光一括提供型】(IPoE 標準プラン)マンション 200M(NTT東日本)</v>
      </c>
      <c r="F100" s="244" t="s">
        <v>1222</v>
      </c>
      <c r="G100" s="244" t="s">
        <v>579</v>
      </c>
    </row>
    <row r="101" spans="2:7" x14ac:dyDescent="0.4">
      <c r="B101" s="243" t="s">
        <v>1196</v>
      </c>
      <c r="C101" s="243" t="s">
        <v>55</v>
      </c>
      <c r="D101" s="244" t="s">
        <v>236</v>
      </c>
      <c r="E101" s="243" t="str">
        <f t="shared" si="1"/>
        <v>動的IP(ex)OCN光【光一括提供型】(IPoE 標準プラン)ファミリー 200M(NTT西日本)</v>
      </c>
      <c r="F101" s="244" t="s">
        <v>1221</v>
      </c>
      <c r="G101" s="244" t="s">
        <v>579</v>
      </c>
    </row>
    <row r="102" spans="2:7" x14ac:dyDescent="0.4">
      <c r="B102" s="243" t="s">
        <v>1196</v>
      </c>
      <c r="C102" s="243" t="s">
        <v>55</v>
      </c>
      <c r="D102" s="244" t="s">
        <v>237</v>
      </c>
      <c r="E102" s="243" t="str">
        <f t="shared" si="1"/>
        <v>動的IP(ex)OCN光【光一括提供型】(IPoE 標準プラン)マンション 200M(NTT西日本)</v>
      </c>
      <c r="F102" s="244" t="s">
        <v>1222</v>
      </c>
      <c r="G102" s="244" t="s">
        <v>579</v>
      </c>
    </row>
    <row r="103" spans="2:7" x14ac:dyDescent="0.4">
      <c r="B103" s="243" t="s">
        <v>1196</v>
      </c>
      <c r="C103" s="243" t="s">
        <v>55</v>
      </c>
      <c r="D103" s="244" t="s">
        <v>238</v>
      </c>
      <c r="E103" s="243" t="str">
        <f t="shared" si="1"/>
        <v>動的IP(ex)OCN光【光一括提供型】(IPoE 標準プラン)ファミリー 1G(NTT東日本)</v>
      </c>
      <c r="F103" s="244" t="s">
        <v>1223</v>
      </c>
      <c r="G103" s="244" t="s">
        <v>579</v>
      </c>
    </row>
    <row r="104" spans="2:7" x14ac:dyDescent="0.4">
      <c r="B104" s="243" t="s">
        <v>1196</v>
      </c>
      <c r="C104" s="243" t="s">
        <v>55</v>
      </c>
      <c r="D104" s="244" t="s">
        <v>239</v>
      </c>
      <c r="E104" s="243" t="str">
        <f t="shared" si="1"/>
        <v>動的IP(ex)OCN光【光一括提供型】(IPoE 標準プラン)マンション 1G(NTT東日本)</v>
      </c>
      <c r="F104" s="244" t="s">
        <v>1224</v>
      </c>
      <c r="G104" s="244" t="s">
        <v>579</v>
      </c>
    </row>
    <row r="105" spans="2:7" x14ac:dyDescent="0.4">
      <c r="B105" s="243" t="s">
        <v>1196</v>
      </c>
      <c r="C105" s="243" t="s">
        <v>55</v>
      </c>
      <c r="D105" s="244" t="s">
        <v>240</v>
      </c>
      <c r="E105" s="243" t="str">
        <f t="shared" si="1"/>
        <v>動的IP(ex)OCN光【光一括提供型】(IPoE 標準プラン)ファミリー 1G(NTT西日本)</v>
      </c>
      <c r="F105" s="244" t="s">
        <v>1223</v>
      </c>
      <c r="G105" s="244" t="s">
        <v>579</v>
      </c>
    </row>
    <row r="106" spans="2:7" x14ac:dyDescent="0.4">
      <c r="B106" s="243" t="s">
        <v>1196</v>
      </c>
      <c r="C106" s="243" t="s">
        <v>55</v>
      </c>
      <c r="D106" s="244" t="s">
        <v>241</v>
      </c>
      <c r="E106" s="243" t="str">
        <f t="shared" si="1"/>
        <v>動的IP(ex)OCN光【光一括提供型】(IPoE 標準プラン)マンション 1G(NTT西日本)</v>
      </c>
      <c r="F106" s="244" t="s">
        <v>1224</v>
      </c>
      <c r="G106" s="244" t="s">
        <v>579</v>
      </c>
    </row>
    <row r="107" spans="2:7" x14ac:dyDescent="0.4">
      <c r="B107" s="243" t="s">
        <v>1196</v>
      </c>
      <c r="C107" s="243" t="s">
        <v>56</v>
      </c>
      <c r="D107" s="244" t="s">
        <v>230</v>
      </c>
      <c r="E107" s="243" t="str">
        <f t="shared" si="1"/>
        <v>動的IP(ex)OCN光【光一括提供型】(IPoE ワイドプラン)ファミリー 100M(NTT東日本)</v>
      </c>
      <c r="F107" s="244" t="s">
        <v>1225</v>
      </c>
      <c r="G107" s="244" t="s">
        <v>579</v>
      </c>
    </row>
    <row r="108" spans="2:7" x14ac:dyDescent="0.4">
      <c r="B108" s="243" t="s">
        <v>1196</v>
      </c>
      <c r="C108" s="243" t="s">
        <v>56</v>
      </c>
      <c r="D108" s="244" t="s">
        <v>231</v>
      </c>
      <c r="E108" s="243" t="str">
        <f t="shared" si="1"/>
        <v>動的IP(ex)OCN光【光一括提供型】(IPoE ワイドプラン)マンション 100M(NTT東日本)</v>
      </c>
      <c r="F108" s="244" t="s">
        <v>1226</v>
      </c>
      <c r="G108" s="244" t="s">
        <v>579</v>
      </c>
    </row>
    <row r="109" spans="2:7" x14ac:dyDescent="0.4">
      <c r="B109" s="243" t="s">
        <v>1196</v>
      </c>
      <c r="C109" s="243" t="s">
        <v>56</v>
      </c>
      <c r="D109" s="244" t="s">
        <v>232</v>
      </c>
      <c r="E109" s="243" t="str">
        <f t="shared" si="1"/>
        <v>動的IP(ex)OCN光【光一括提供型】(IPoE ワイドプラン)ファミリー 100M(NTT西日本)</v>
      </c>
      <c r="F109" s="244" t="s">
        <v>1225</v>
      </c>
      <c r="G109" s="244" t="s">
        <v>579</v>
      </c>
    </row>
    <row r="110" spans="2:7" x14ac:dyDescent="0.4">
      <c r="B110" s="243" t="s">
        <v>1196</v>
      </c>
      <c r="C110" s="243" t="s">
        <v>56</v>
      </c>
      <c r="D110" s="244" t="s">
        <v>233</v>
      </c>
      <c r="E110" s="243" t="str">
        <f t="shared" si="1"/>
        <v>動的IP(ex)OCN光【光一括提供型】(IPoE ワイドプラン)マンション 100M(NTT西日本)</v>
      </c>
      <c r="F110" s="244" t="s">
        <v>1226</v>
      </c>
      <c r="G110" s="244" t="s">
        <v>579</v>
      </c>
    </row>
    <row r="111" spans="2:7" x14ac:dyDescent="0.4">
      <c r="B111" s="243" t="s">
        <v>1196</v>
      </c>
      <c r="C111" s="243" t="s">
        <v>56</v>
      </c>
      <c r="D111" s="244" t="s">
        <v>234</v>
      </c>
      <c r="E111" s="243" t="str">
        <f t="shared" si="1"/>
        <v>動的IP(ex)OCN光【光一括提供型】(IPoE ワイドプラン)ファミリー 200M(NTT東日本)</v>
      </c>
      <c r="F111" s="244" t="s">
        <v>1227</v>
      </c>
      <c r="G111" s="244" t="s">
        <v>579</v>
      </c>
    </row>
    <row r="112" spans="2:7" x14ac:dyDescent="0.4">
      <c r="B112" s="243" t="s">
        <v>1196</v>
      </c>
      <c r="C112" s="243" t="s">
        <v>56</v>
      </c>
      <c r="D112" s="244" t="s">
        <v>235</v>
      </c>
      <c r="E112" s="243" t="str">
        <f t="shared" si="1"/>
        <v>動的IP(ex)OCN光【光一括提供型】(IPoE ワイドプラン)マンション 200M(NTT東日本)</v>
      </c>
      <c r="F112" s="244" t="s">
        <v>1228</v>
      </c>
      <c r="G112" s="244" t="s">
        <v>579</v>
      </c>
    </row>
    <row r="113" spans="2:7" x14ac:dyDescent="0.4">
      <c r="B113" s="243" t="s">
        <v>1196</v>
      </c>
      <c r="C113" s="243" t="s">
        <v>56</v>
      </c>
      <c r="D113" s="244" t="s">
        <v>236</v>
      </c>
      <c r="E113" s="243" t="str">
        <f t="shared" si="1"/>
        <v>動的IP(ex)OCN光【光一括提供型】(IPoE ワイドプラン)ファミリー 200M(NTT西日本)</v>
      </c>
      <c r="F113" s="244" t="s">
        <v>1227</v>
      </c>
      <c r="G113" s="244" t="s">
        <v>579</v>
      </c>
    </row>
    <row r="114" spans="2:7" x14ac:dyDescent="0.4">
      <c r="B114" s="243" t="s">
        <v>1196</v>
      </c>
      <c r="C114" s="243" t="s">
        <v>56</v>
      </c>
      <c r="D114" s="244" t="s">
        <v>237</v>
      </c>
      <c r="E114" s="243" t="str">
        <f t="shared" si="1"/>
        <v>動的IP(ex)OCN光【光一括提供型】(IPoE ワイドプラン)マンション 200M(NTT西日本)</v>
      </c>
      <c r="F114" s="244" t="s">
        <v>1228</v>
      </c>
      <c r="G114" s="244" t="s">
        <v>579</v>
      </c>
    </row>
    <row r="115" spans="2:7" x14ac:dyDescent="0.4">
      <c r="B115" s="243" t="s">
        <v>1196</v>
      </c>
      <c r="C115" s="243" t="s">
        <v>56</v>
      </c>
      <c r="D115" s="244" t="s">
        <v>238</v>
      </c>
      <c r="E115" s="243" t="str">
        <f t="shared" si="1"/>
        <v>動的IP(ex)OCN光【光一括提供型】(IPoE ワイドプラン)ファミリー 1G(NTT東日本)</v>
      </c>
      <c r="F115" s="244" t="s">
        <v>1229</v>
      </c>
      <c r="G115" s="244" t="s">
        <v>579</v>
      </c>
    </row>
    <row r="116" spans="2:7" x14ac:dyDescent="0.4">
      <c r="B116" s="243" t="s">
        <v>1196</v>
      </c>
      <c r="C116" s="243" t="s">
        <v>56</v>
      </c>
      <c r="D116" s="244" t="s">
        <v>239</v>
      </c>
      <c r="E116" s="243" t="str">
        <f t="shared" si="1"/>
        <v>動的IP(ex)OCN光【光一括提供型】(IPoE ワイドプラン)マンション 1G(NTT東日本)</v>
      </c>
      <c r="F116" s="244" t="s">
        <v>1230</v>
      </c>
      <c r="G116" s="244" t="s">
        <v>579</v>
      </c>
    </row>
    <row r="117" spans="2:7" x14ac:dyDescent="0.4">
      <c r="B117" s="243" t="s">
        <v>1196</v>
      </c>
      <c r="C117" s="243" t="s">
        <v>56</v>
      </c>
      <c r="D117" s="244" t="s">
        <v>240</v>
      </c>
      <c r="E117" s="243" t="str">
        <f t="shared" si="1"/>
        <v>動的IP(ex)OCN光【光一括提供型】(IPoE ワイドプラン)ファミリー 1G(NTT西日本)</v>
      </c>
      <c r="F117" s="244" t="s">
        <v>1229</v>
      </c>
      <c r="G117" s="244" t="s">
        <v>579</v>
      </c>
    </row>
    <row r="118" spans="2:7" x14ac:dyDescent="0.4">
      <c r="B118" s="243" t="s">
        <v>1196</v>
      </c>
      <c r="C118" s="243" t="s">
        <v>56</v>
      </c>
      <c r="D118" s="244" t="s">
        <v>241</v>
      </c>
      <c r="E118" s="243" t="str">
        <f t="shared" si="1"/>
        <v>動的IP(ex)OCN光【光一括提供型】(IPoE ワイドプラン)マンション 1G(NTT西日本)</v>
      </c>
      <c r="F118" s="244" t="s">
        <v>1230</v>
      </c>
      <c r="G118" s="244" t="s">
        <v>579</v>
      </c>
    </row>
    <row r="119" spans="2:7" x14ac:dyDescent="0.4">
      <c r="B119" s="50" t="s">
        <v>38</v>
      </c>
      <c r="C119" s="50" t="s">
        <v>52</v>
      </c>
      <c r="D119" s="52" t="s">
        <v>206</v>
      </c>
      <c r="E119" s="50" t="str">
        <f t="shared" si="1"/>
        <v>IP1フレッツ・ADSL1.5Mタイプ</v>
      </c>
      <c r="F119" s="244" t="s">
        <v>632</v>
      </c>
      <c r="G119" s="52" t="s">
        <v>633</v>
      </c>
    </row>
    <row r="120" spans="2:7" x14ac:dyDescent="0.4">
      <c r="B120" s="50" t="s">
        <v>38</v>
      </c>
      <c r="C120" s="50" t="s">
        <v>52</v>
      </c>
      <c r="D120" s="52" t="s">
        <v>207</v>
      </c>
      <c r="E120" s="50" t="str">
        <f t="shared" si="1"/>
        <v>IP1フレッツ・ADSL8Mタイプ</v>
      </c>
      <c r="F120" s="244" t="s">
        <v>632</v>
      </c>
      <c r="G120" s="52" t="s">
        <v>633</v>
      </c>
    </row>
    <row r="121" spans="2:7" x14ac:dyDescent="0.4">
      <c r="B121" s="50" t="s">
        <v>38</v>
      </c>
      <c r="C121" s="50" t="s">
        <v>52</v>
      </c>
      <c r="D121" s="52" t="s">
        <v>208</v>
      </c>
      <c r="E121" s="50" t="str">
        <f t="shared" si="1"/>
        <v>IP1フレッツ・ADSLモア(12M)</v>
      </c>
      <c r="F121" s="244" t="s">
        <v>632</v>
      </c>
      <c r="G121" s="52" t="s">
        <v>633</v>
      </c>
    </row>
    <row r="122" spans="2:7" x14ac:dyDescent="0.4">
      <c r="B122" s="50" t="s">
        <v>38</v>
      </c>
      <c r="C122" s="50" t="s">
        <v>52</v>
      </c>
      <c r="D122" s="52" t="s">
        <v>209</v>
      </c>
      <c r="E122" s="50" t="str">
        <f t="shared" si="1"/>
        <v>IP1フレッツ・ADSLモアⅡ(24Mタイプ)/モア24(24タイプ)</v>
      </c>
      <c r="F122" s="244" t="s">
        <v>632</v>
      </c>
      <c r="G122" s="52" t="s">
        <v>633</v>
      </c>
    </row>
    <row r="123" spans="2:7" x14ac:dyDescent="0.4">
      <c r="B123" s="50" t="s">
        <v>38</v>
      </c>
      <c r="C123" s="50" t="s">
        <v>52</v>
      </c>
      <c r="D123" s="52" t="s">
        <v>210</v>
      </c>
      <c r="E123" s="50" t="str">
        <f t="shared" si="1"/>
        <v>IP1フレッツ・ADSLモアⅡ(40M)/モア40(40Mタイプ)</v>
      </c>
      <c r="F123" s="244" t="s">
        <v>632</v>
      </c>
      <c r="G123" s="52" t="s">
        <v>633</v>
      </c>
    </row>
    <row r="124" spans="2:7" x14ac:dyDescent="0.4">
      <c r="B124" s="50" t="s">
        <v>38</v>
      </c>
      <c r="C124" s="50" t="s">
        <v>52</v>
      </c>
      <c r="D124" s="52" t="s">
        <v>211</v>
      </c>
      <c r="E124" s="50" t="str">
        <f t="shared" si="1"/>
        <v>IP1フレッツ・ADSLモアⅢ(47M)・モアスペシャル(47M)</v>
      </c>
      <c r="F124" s="244" t="s">
        <v>632</v>
      </c>
      <c r="G124" s="52" t="s">
        <v>633</v>
      </c>
    </row>
    <row r="125" spans="2:7" x14ac:dyDescent="0.4">
      <c r="B125" s="50" t="s">
        <v>38</v>
      </c>
      <c r="C125" s="50" t="s">
        <v>52</v>
      </c>
      <c r="D125" s="52" t="s">
        <v>212</v>
      </c>
      <c r="E125" s="50" t="str">
        <f t="shared" si="1"/>
        <v>IP1フレッツ・ADSLモアⅢ(47M)・ビジネスタイプ(NTT東日本)</v>
      </c>
      <c r="F125" s="244" t="s">
        <v>634</v>
      </c>
      <c r="G125" s="52" t="s">
        <v>635</v>
      </c>
    </row>
    <row r="126" spans="2:7" x14ac:dyDescent="0.4">
      <c r="B126" s="50" t="s">
        <v>38</v>
      </c>
      <c r="C126" s="50" t="s">
        <v>52</v>
      </c>
      <c r="D126" s="52" t="s">
        <v>213</v>
      </c>
      <c r="E126" s="50" t="str">
        <f t="shared" si="1"/>
        <v>IP1フレッツ・ADSLモアⅡ(24M)・ビジネスタイプ(NTT東日本)</v>
      </c>
      <c r="F126" s="244" t="s">
        <v>634</v>
      </c>
      <c r="G126" s="52" t="s">
        <v>635</v>
      </c>
    </row>
    <row r="127" spans="2:7" x14ac:dyDescent="0.4">
      <c r="B127" s="50" t="s">
        <v>38</v>
      </c>
      <c r="C127" s="50" t="s">
        <v>51</v>
      </c>
      <c r="D127" s="51"/>
      <c r="E127" s="50" t="str">
        <f t="shared" si="1"/>
        <v>IP1フレッツ・ISDN</v>
      </c>
      <c r="F127" s="52" t="s">
        <v>636</v>
      </c>
      <c r="G127" s="52" t="s">
        <v>637</v>
      </c>
    </row>
    <row r="128" spans="2:7" x14ac:dyDescent="0.4">
      <c r="B128" s="50" t="s">
        <v>38</v>
      </c>
      <c r="C128" s="50" t="s">
        <v>50</v>
      </c>
      <c r="D128" s="52" t="s">
        <v>214</v>
      </c>
      <c r="E128" s="50" t="str">
        <f t="shared" si="1"/>
        <v>IP1Bフレッツニューファミリータイプ(NTT東日本)</v>
      </c>
      <c r="F128" s="52" t="s">
        <v>638</v>
      </c>
      <c r="G128" s="52" t="s">
        <v>639</v>
      </c>
    </row>
    <row r="129" spans="2:7" x14ac:dyDescent="0.4">
      <c r="B129" s="50" t="s">
        <v>38</v>
      </c>
      <c r="C129" s="50" t="s">
        <v>50</v>
      </c>
      <c r="D129" s="52" t="s">
        <v>215</v>
      </c>
      <c r="E129" s="50" t="str">
        <f t="shared" si="1"/>
        <v>IP1Bフレッツベーシックタイプ(NTT東日本/NTT西日本)</v>
      </c>
      <c r="F129" s="52" t="s">
        <v>640</v>
      </c>
      <c r="G129" s="52" t="s">
        <v>641</v>
      </c>
    </row>
    <row r="130" spans="2:7" x14ac:dyDescent="0.4">
      <c r="B130" s="50" t="s">
        <v>38</v>
      </c>
      <c r="C130" s="50" t="s">
        <v>50</v>
      </c>
      <c r="D130" s="52" t="s">
        <v>269</v>
      </c>
      <c r="E130" s="50" t="str">
        <f t="shared" si="1"/>
        <v>IP1Bフレッツビジネスタイプ(NTT東日本/NTT西日本)</v>
      </c>
      <c r="F130" s="52" t="s">
        <v>642</v>
      </c>
      <c r="G130" s="52" t="s">
        <v>643</v>
      </c>
    </row>
    <row r="131" spans="2:7" x14ac:dyDescent="0.4">
      <c r="B131" s="50" t="s">
        <v>38</v>
      </c>
      <c r="C131" s="50" t="s">
        <v>50</v>
      </c>
      <c r="D131" s="52" t="s">
        <v>216</v>
      </c>
      <c r="E131" s="50" t="str">
        <f t="shared" si="1"/>
        <v>IP1Bフレッツビル・マンションタイプ(NTT東日本/NTT西日本)</v>
      </c>
      <c r="F131" s="52" t="s">
        <v>644</v>
      </c>
      <c r="G131" s="52" t="s">
        <v>645</v>
      </c>
    </row>
    <row r="132" spans="2:7" x14ac:dyDescent="0.4">
      <c r="B132" s="50" t="s">
        <v>38</v>
      </c>
      <c r="C132" s="50" t="s">
        <v>47</v>
      </c>
      <c r="D132" s="52" t="s">
        <v>219</v>
      </c>
      <c r="E132" s="50" t="str">
        <f t="shared" ref="E132:E195" si="2">B132&amp;C132&amp;D132</f>
        <v>IP1フレッツ 光ネクストファミリータイプ(NTT東日本/NTT西日本)</v>
      </c>
      <c r="F132" s="52" t="s">
        <v>638</v>
      </c>
      <c r="G132" s="52" t="s">
        <v>646</v>
      </c>
    </row>
    <row r="133" spans="2:7" x14ac:dyDescent="0.4">
      <c r="B133" s="50" t="s">
        <v>38</v>
      </c>
      <c r="C133" s="50" t="s">
        <v>47</v>
      </c>
      <c r="D133" s="52" t="s">
        <v>220</v>
      </c>
      <c r="E133" s="50" t="str">
        <f t="shared" si="2"/>
        <v>IP1フレッツ 光ネクストファミリー・ハイスピードタイプ(NTT東日本/NTT西日本)</v>
      </c>
      <c r="F133" s="52" t="s">
        <v>638</v>
      </c>
      <c r="G133" s="52" t="s">
        <v>646</v>
      </c>
    </row>
    <row r="134" spans="2:7" x14ac:dyDescent="0.4">
      <c r="B134" s="50" t="s">
        <v>38</v>
      </c>
      <c r="C134" s="50" t="s">
        <v>47</v>
      </c>
      <c r="D134" s="52" t="s">
        <v>221</v>
      </c>
      <c r="E134" s="50" t="str">
        <f t="shared" si="2"/>
        <v>IP1フレッツ 光ネクストマンションタイプ(NTT東日本/NTT西日本)</v>
      </c>
      <c r="F134" s="52" t="s">
        <v>644</v>
      </c>
      <c r="G134" s="52" t="s">
        <v>646</v>
      </c>
    </row>
    <row r="135" spans="2:7" x14ac:dyDescent="0.4">
      <c r="B135" s="50" t="s">
        <v>38</v>
      </c>
      <c r="C135" s="50" t="s">
        <v>47</v>
      </c>
      <c r="D135" s="52" t="s">
        <v>222</v>
      </c>
      <c r="E135" s="50" t="str">
        <f t="shared" si="2"/>
        <v>IP1フレッツ 光ネクストマンション・ハイスピードタイプ(NTT東日本/NTT西日本)</v>
      </c>
      <c r="F135" s="52" t="s">
        <v>644</v>
      </c>
      <c r="G135" s="52" t="s">
        <v>646</v>
      </c>
    </row>
    <row r="136" spans="2:7" x14ac:dyDescent="0.4">
      <c r="B136" s="50" t="s">
        <v>38</v>
      </c>
      <c r="C136" s="50" t="s">
        <v>47</v>
      </c>
      <c r="D136" s="52" t="s">
        <v>223</v>
      </c>
      <c r="E136" s="50" t="str">
        <f t="shared" si="2"/>
        <v>IP1フレッツ 光ネクストファミリー・スーパーハイスピードタイプ隼(NTT西日本)</v>
      </c>
      <c r="F136" s="52" t="s">
        <v>638</v>
      </c>
      <c r="G136" s="52" t="s">
        <v>646</v>
      </c>
    </row>
    <row r="137" spans="2:7" x14ac:dyDescent="0.4">
      <c r="B137" s="50" t="s">
        <v>38</v>
      </c>
      <c r="C137" s="50" t="s">
        <v>47</v>
      </c>
      <c r="D137" s="52" t="s">
        <v>224</v>
      </c>
      <c r="E137" s="50" t="str">
        <f t="shared" si="2"/>
        <v>IP1フレッツ 光ネクストマンション・スーパーハイスピードタイプ隼(NTT西日本)</v>
      </c>
      <c r="F137" s="52" t="s">
        <v>644</v>
      </c>
      <c r="G137" s="52" t="s">
        <v>646</v>
      </c>
    </row>
    <row r="138" spans="2:7" x14ac:dyDescent="0.4">
      <c r="B138" s="50" t="s">
        <v>38</v>
      </c>
      <c r="C138" s="50" t="s">
        <v>47</v>
      </c>
      <c r="D138" s="52" t="s">
        <v>269</v>
      </c>
      <c r="E138" s="50" t="str">
        <f t="shared" si="2"/>
        <v>IP1フレッツ 光ネクストビジネスタイプ(NTT東日本/NTT西日本)</v>
      </c>
      <c r="F138" s="52" t="s">
        <v>642</v>
      </c>
      <c r="G138" s="52" t="s">
        <v>646</v>
      </c>
    </row>
    <row r="139" spans="2:7" x14ac:dyDescent="0.4">
      <c r="B139" s="50" t="s">
        <v>38</v>
      </c>
      <c r="C139" s="50" t="s">
        <v>47</v>
      </c>
      <c r="D139" s="52" t="s">
        <v>225</v>
      </c>
      <c r="E139" s="50" t="str">
        <f t="shared" si="2"/>
        <v>IP1フレッツ 光ネクストプライオ1(NTT東日本)</v>
      </c>
      <c r="F139" s="52" t="s">
        <v>647</v>
      </c>
      <c r="G139" s="52" t="s">
        <v>646</v>
      </c>
    </row>
    <row r="140" spans="2:7" x14ac:dyDescent="0.4">
      <c r="B140" s="50" t="s">
        <v>38</v>
      </c>
      <c r="C140" s="50" t="s">
        <v>47</v>
      </c>
      <c r="D140" s="52" t="s">
        <v>270</v>
      </c>
      <c r="E140" s="50" t="str">
        <f t="shared" si="2"/>
        <v>IP1フレッツ 光ネクストプライオ10(NTT東日本)</v>
      </c>
      <c r="F140" s="52" t="s">
        <v>648</v>
      </c>
      <c r="G140" s="52" t="s">
        <v>646</v>
      </c>
    </row>
    <row r="141" spans="2:7" x14ac:dyDescent="0.4">
      <c r="B141" s="50" t="s">
        <v>38</v>
      </c>
      <c r="C141" s="50" t="s">
        <v>47</v>
      </c>
      <c r="D141" s="52" t="s">
        <v>226</v>
      </c>
      <c r="E141" s="50" t="str">
        <f t="shared" si="2"/>
        <v>IP1フレッツ 光ネクストギガファミリー・スマートタイプ(NTT東日本)</v>
      </c>
      <c r="F141" s="52" t="s">
        <v>649</v>
      </c>
      <c r="G141" s="52" t="s">
        <v>646</v>
      </c>
    </row>
    <row r="142" spans="2:7" x14ac:dyDescent="0.4">
      <c r="B142" s="50" t="s">
        <v>38</v>
      </c>
      <c r="C142" s="50" t="s">
        <v>47</v>
      </c>
      <c r="D142" s="52" t="s">
        <v>227</v>
      </c>
      <c r="E142" s="50" t="str">
        <f t="shared" si="2"/>
        <v>IP1フレッツ 光ネクストギガマンション・スマートタイプ(NTT東日本)</v>
      </c>
      <c r="F142" s="52" t="s">
        <v>649</v>
      </c>
      <c r="G142" s="52" t="s">
        <v>646</v>
      </c>
    </row>
    <row r="143" spans="2:7" x14ac:dyDescent="0.4">
      <c r="B143" s="50" t="s">
        <v>38</v>
      </c>
      <c r="C143" s="50" t="s">
        <v>47</v>
      </c>
      <c r="D143" s="52" t="s">
        <v>228</v>
      </c>
      <c r="E143" s="50" t="str">
        <f t="shared" si="2"/>
        <v>IP1フレッツ 光ネクストファミリー・ギガラインタイプ(NTT東日本)</v>
      </c>
      <c r="F143" s="52" t="s">
        <v>649</v>
      </c>
      <c r="G143" s="52" t="s">
        <v>646</v>
      </c>
    </row>
    <row r="144" spans="2:7" x14ac:dyDescent="0.4">
      <c r="B144" s="50" t="s">
        <v>38</v>
      </c>
      <c r="C144" s="50" t="s">
        <v>47</v>
      </c>
      <c r="D144" s="52" t="s">
        <v>229</v>
      </c>
      <c r="E144" s="50" t="str">
        <f t="shared" si="2"/>
        <v>IP1フレッツ 光ネクストマンション・ギガラインタイプ(NTT東日本)</v>
      </c>
      <c r="F144" s="52" t="s">
        <v>649</v>
      </c>
      <c r="G144" s="52" t="s">
        <v>646</v>
      </c>
    </row>
    <row r="145" spans="2:7" x14ac:dyDescent="0.4">
      <c r="B145" s="50" t="s">
        <v>38</v>
      </c>
      <c r="C145" s="50" t="s">
        <v>48</v>
      </c>
      <c r="D145" s="52" t="s">
        <v>217</v>
      </c>
      <c r="E145" s="50" t="str">
        <f t="shared" si="2"/>
        <v>IP1フレッツ 光ライトファミリータイプ</v>
      </c>
      <c r="F145" s="52" t="s">
        <v>638</v>
      </c>
      <c r="G145" s="52" t="s">
        <v>646</v>
      </c>
    </row>
    <row r="146" spans="2:7" x14ac:dyDescent="0.4">
      <c r="B146" s="50" t="s">
        <v>38</v>
      </c>
      <c r="C146" s="50" t="s">
        <v>48</v>
      </c>
      <c r="D146" s="52" t="s">
        <v>218</v>
      </c>
      <c r="E146" s="50" t="str">
        <f t="shared" si="2"/>
        <v>IP1フレッツ 光ライトマンションタイプ</v>
      </c>
      <c r="F146" s="52" t="s">
        <v>644</v>
      </c>
      <c r="G146" s="52" t="s">
        <v>646</v>
      </c>
    </row>
    <row r="147" spans="2:7" x14ac:dyDescent="0.4">
      <c r="B147" s="50" t="s">
        <v>38</v>
      </c>
      <c r="C147" s="50" t="s">
        <v>57</v>
      </c>
      <c r="D147" s="52" t="s">
        <v>230</v>
      </c>
      <c r="E147" s="50" t="str">
        <f t="shared" si="2"/>
        <v>IP1OCN光【光一括提供型】ファミリー 100M(NTT東日本)</v>
      </c>
      <c r="F147" s="52" t="s">
        <v>650</v>
      </c>
      <c r="G147" s="52" t="s">
        <v>646</v>
      </c>
    </row>
    <row r="148" spans="2:7" x14ac:dyDescent="0.4">
      <c r="B148" s="50" t="s">
        <v>38</v>
      </c>
      <c r="C148" s="50" t="s">
        <v>57</v>
      </c>
      <c r="D148" s="52" t="s">
        <v>231</v>
      </c>
      <c r="E148" s="50" t="str">
        <f t="shared" si="2"/>
        <v>IP1OCN光【光一括提供型】マンション 100M(NTT東日本)</v>
      </c>
      <c r="F148" s="52" t="s">
        <v>651</v>
      </c>
      <c r="G148" s="52" t="s">
        <v>646</v>
      </c>
    </row>
    <row r="149" spans="2:7" x14ac:dyDescent="0.4">
      <c r="B149" s="50" t="s">
        <v>38</v>
      </c>
      <c r="C149" s="50" t="s">
        <v>57</v>
      </c>
      <c r="D149" s="52" t="s">
        <v>232</v>
      </c>
      <c r="E149" s="50" t="str">
        <f t="shared" si="2"/>
        <v>IP1OCN光【光一括提供型】ファミリー 100M(NTT西日本)</v>
      </c>
      <c r="F149" s="52" t="s">
        <v>650</v>
      </c>
      <c r="G149" s="52" t="s">
        <v>646</v>
      </c>
    </row>
    <row r="150" spans="2:7" x14ac:dyDescent="0.4">
      <c r="B150" s="50" t="s">
        <v>38</v>
      </c>
      <c r="C150" s="50" t="s">
        <v>57</v>
      </c>
      <c r="D150" s="52" t="s">
        <v>233</v>
      </c>
      <c r="E150" s="50" t="str">
        <f t="shared" si="2"/>
        <v>IP1OCN光【光一括提供型】マンション 100M(NTT西日本)</v>
      </c>
      <c r="F150" s="52" t="s">
        <v>651</v>
      </c>
      <c r="G150" s="52" t="s">
        <v>646</v>
      </c>
    </row>
    <row r="151" spans="2:7" x14ac:dyDescent="0.4">
      <c r="B151" s="50" t="s">
        <v>38</v>
      </c>
      <c r="C151" s="50" t="s">
        <v>57</v>
      </c>
      <c r="D151" s="52" t="s">
        <v>234</v>
      </c>
      <c r="E151" s="50" t="str">
        <f t="shared" si="2"/>
        <v>IP1OCN光【光一括提供型】ファミリー 200M(NTT東日本)</v>
      </c>
      <c r="F151" s="52" t="s">
        <v>652</v>
      </c>
      <c r="G151" s="52" t="s">
        <v>646</v>
      </c>
    </row>
    <row r="152" spans="2:7" x14ac:dyDescent="0.4">
      <c r="B152" s="50" t="s">
        <v>38</v>
      </c>
      <c r="C152" s="50" t="s">
        <v>57</v>
      </c>
      <c r="D152" s="52" t="s">
        <v>235</v>
      </c>
      <c r="E152" s="50" t="str">
        <f t="shared" si="2"/>
        <v>IP1OCN光【光一括提供型】マンション 200M(NTT東日本)</v>
      </c>
      <c r="F152" s="52" t="s">
        <v>653</v>
      </c>
      <c r="G152" s="52" t="s">
        <v>646</v>
      </c>
    </row>
    <row r="153" spans="2:7" x14ac:dyDescent="0.4">
      <c r="B153" s="50" t="s">
        <v>38</v>
      </c>
      <c r="C153" s="50" t="s">
        <v>57</v>
      </c>
      <c r="D153" s="52" t="s">
        <v>236</v>
      </c>
      <c r="E153" s="50" t="str">
        <f t="shared" si="2"/>
        <v>IP1OCN光【光一括提供型】ファミリー 200M(NTT西日本)</v>
      </c>
      <c r="F153" s="52" t="s">
        <v>652</v>
      </c>
      <c r="G153" s="52" t="s">
        <v>646</v>
      </c>
    </row>
    <row r="154" spans="2:7" x14ac:dyDescent="0.4">
      <c r="B154" s="50" t="s">
        <v>38</v>
      </c>
      <c r="C154" s="50" t="s">
        <v>57</v>
      </c>
      <c r="D154" s="52" t="s">
        <v>237</v>
      </c>
      <c r="E154" s="50" t="str">
        <f t="shared" si="2"/>
        <v>IP1OCN光【光一括提供型】マンション 200M(NTT西日本)</v>
      </c>
      <c r="F154" s="52" t="s">
        <v>653</v>
      </c>
      <c r="G154" s="52" t="s">
        <v>646</v>
      </c>
    </row>
    <row r="155" spans="2:7" x14ac:dyDescent="0.4">
      <c r="B155" s="50" t="s">
        <v>38</v>
      </c>
      <c r="C155" s="50" t="s">
        <v>57</v>
      </c>
      <c r="D155" s="52" t="s">
        <v>238</v>
      </c>
      <c r="E155" s="50" t="str">
        <f t="shared" si="2"/>
        <v>IP1OCN光【光一括提供型】ファミリー 1G(NTT東日本)</v>
      </c>
      <c r="F155" s="52" t="s">
        <v>654</v>
      </c>
      <c r="G155" s="52" t="s">
        <v>646</v>
      </c>
    </row>
    <row r="156" spans="2:7" x14ac:dyDescent="0.4">
      <c r="B156" s="50" t="s">
        <v>38</v>
      </c>
      <c r="C156" s="50" t="s">
        <v>57</v>
      </c>
      <c r="D156" s="52" t="s">
        <v>239</v>
      </c>
      <c r="E156" s="50" t="str">
        <f t="shared" si="2"/>
        <v>IP1OCN光【光一括提供型】マンション 1G(NTT東日本)</v>
      </c>
      <c r="F156" s="52" t="s">
        <v>655</v>
      </c>
      <c r="G156" s="52" t="s">
        <v>646</v>
      </c>
    </row>
    <row r="157" spans="2:7" x14ac:dyDescent="0.4">
      <c r="B157" s="50" t="s">
        <v>38</v>
      </c>
      <c r="C157" s="50" t="s">
        <v>57</v>
      </c>
      <c r="D157" s="52" t="s">
        <v>240</v>
      </c>
      <c r="E157" s="50" t="str">
        <f t="shared" si="2"/>
        <v>IP1OCN光【光一括提供型】ファミリー 1G(NTT西日本)</v>
      </c>
      <c r="F157" s="52" t="s">
        <v>654</v>
      </c>
      <c r="G157" s="52" t="s">
        <v>646</v>
      </c>
    </row>
    <row r="158" spans="2:7" x14ac:dyDescent="0.4">
      <c r="B158" s="50" t="s">
        <v>38</v>
      </c>
      <c r="C158" s="50" t="s">
        <v>57</v>
      </c>
      <c r="D158" s="52" t="s">
        <v>241</v>
      </c>
      <c r="E158" s="50" t="str">
        <f t="shared" si="2"/>
        <v>IP1OCN光【光一括提供型】マンション 1G(NTT西日本)</v>
      </c>
      <c r="F158" s="52" t="s">
        <v>655</v>
      </c>
      <c r="G158" s="52" t="s">
        <v>646</v>
      </c>
    </row>
    <row r="159" spans="2:7" x14ac:dyDescent="0.4">
      <c r="B159" s="50" t="s">
        <v>38</v>
      </c>
      <c r="C159" s="50" t="s">
        <v>45</v>
      </c>
      <c r="D159" s="52" t="s">
        <v>242</v>
      </c>
      <c r="E159" s="50" t="str">
        <f t="shared" si="2"/>
        <v>IP1フレッツ 光ネクスト(IPoE 標準プラン)NTT東日本</v>
      </c>
      <c r="F159" s="52" t="s">
        <v>656</v>
      </c>
      <c r="G159" s="52" t="s">
        <v>579</v>
      </c>
    </row>
    <row r="160" spans="2:7" x14ac:dyDescent="0.4">
      <c r="B160" s="50" t="s">
        <v>38</v>
      </c>
      <c r="C160" s="50" t="s">
        <v>45</v>
      </c>
      <c r="D160" s="52" t="s">
        <v>243</v>
      </c>
      <c r="E160" s="50" t="str">
        <f t="shared" si="2"/>
        <v>IP1フレッツ 光ネクスト(IPoE 標準プラン)NTT西日本</v>
      </c>
      <c r="F160" s="52" t="s">
        <v>656</v>
      </c>
      <c r="G160" s="52" t="s">
        <v>579</v>
      </c>
    </row>
    <row r="161" spans="2:7" x14ac:dyDescent="0.4">
      <c r="B161" s="50" t="s">
        <v>38</v>
      </c>
      <c r="C161" s="50" t="s">
        <v>46</v>
      </c>
      <c r="D161" s="52" t="s">
        <v>242</v>
      </c>
      <c r="E161" s="50" t="str">
        <f t="shared" si="2"/>
        <v>IP1フレッツ 光ネクスト(IPoE ワイドプラン)NTT東日本</v>
      </c>
      <c r="F161" s="52" t="s">
        <v>657</v>
      </c>
      <c r="G161" s="52" t="s">
        <v>579</v>
      </c>
    </row>
    <row r="162" spans="2:7" x14ac:dyDescent="0.4">
      <c r="B162" s="50" t="s">
        <v>38</v>
      </c>
      <c r="C162" s="50" t="s">
        <v>46</v>
      </c>
      <c r="D162" s="52" t="s">
        <v>243</v>
      </c>
      <c r="E162" s="50" t="str">
        <f t="shared" si="2"/>
        <v>IP1フレッツ 光ネクスト(IPoE ワイドプラン)NTT西日本</v>
      </c>
      <c r="F162" s="52" t="s">
        <v>657</v>
      </c>
      <c r="G162" s="52" t="s">
        <v>579</v>
      </c>
    </row>
    <row r="163" spans="2:7" x14ac:dyDescent="0.4">
      <c r="B163" s="50" t="s">
        <v>38</v>
      </c>
      <c r="C163" s="50" t="s">
        <v>55</v>
      </c>
      <c r="D163" s="52" t="s">
        <v>230</v>
      </c>
      <c r="E163" s="50" t="str">
        <f t="shared" si="2"/>
        <v>IP1OCN光【光一括提供型】(IPoE 標準プラン)ファミリー 100M(NTT東日本)</v>
      </c>
      <c r="F163" s="52" t="s">
        <v>658</v>
      </c>
      <c r="G163" s="52" t="s">
        <v>579</v>
      </c>
    </row>
    <row r="164" spans="2:7" x14ac:dyDescent="0.4">
      <c r="B164" s="50" t="s">
        <v>38</v>
      </c>
      <c r="C164" s="50" t="s">
        <v>55</v>
      </c>
      <c r="D164" s="52" t="s">
        <v>231</v>
      </c>
      <c r="E164" s="50" t="str">
        <f t="shared" si="2"/>
        <v>IP1OCN光【光一括提供型】(IPoE 標準プラン)マンション 100M(NTT東日本)</v>
      </c>
      <c r="F164" s="52" t="s">
        <v>659</v>
      </c>
      <c r="G164" s="52" t="s">
        <v>579</v>
      </c>
    </row>
    <row r="165" spans="2:7" x14ac:dyDescent="0.4">
      <c r="B165" s="50" t="s">
        <v>38</v>
      </c>
      <c r="C165" s="50" t="s">
        <v>55</v>
      </c>
      <c r="D165" s="52" t="s">
        <v>232</v>
      </c>
      <c r="E165" s="50" t="str">
        <f t="shared" si="2"/>
        <v>IP1OCN光【光一括提供型】(IPoE 標準プラン)ファミリー 100M(NTT西日本)</v>
      </c>
      <c r="F165" s="52" t="s">
        <v>658</v>
      </c>
      <c r="G165" s="52" t="s">
        <v>579</v>
      </c>
    </row>
    <row r="166" spans="2:7" x14ac:dyDescent="0.4">
      <c r="B166" s="50" t="s">
        <v>38</v>
      </c>
      <c r="C166" s="50" t="s">
        <v>55</v>
      </c>
      <c r="D166" s="52" t="s">
        <v>233</v>
      </c>
      <c r="E166" s="50" t="str">
        <f t="shared" si="2"/>
        <v>IP1OCN光【光一括提供型】(IPoE 標準プラン)マンション 100M(NTT西日本)</v>
      </c>
      <c r="F166" s="52" t="s">
        <v>659</v>
      </c>
      <c r="G166" s="52" t="s">
        <v>579</v>
      </c>
    </row>
    <row r="167" spans="2:7" x14ac:dyDescent="0.4">
      <c r="B167" s="50" t="s">
        <v>38</v>
      </c>
      <c r="C167" s="50" t="s">
        <v>55</v>
      </c>
      <c r="D167" s="52" t="s">
        <v>234</v>
      </c>
      <c r="E167" s="50" t="str">
        <f t="shared" si="2"/>
        <v>IP1OCN光【光一括提供型】(IPoE 標準プラン)ファミリー 200M(NTT東日本)</v>
      </c>
      <c r="F167" s="52" t="s">
        <v>660</v>
      </c>
      <c r="G167" s="52" t="s">
        <v>579</v>
      </c>
    </row>
    <row r="168" spans="2:7" x14ac:dyDescent="0.4">
      <c r="B168" s="50" t="s">
        <v>38</v>
      </c>
      <c r="C168" s="50" t="s">
        <v>55</v>
      </c>
      <c r="D168" s="52" t="s">
        <v>235</v>
      </c>
      <c r="E168" s="50" t="str">
        <f t="shared" si="2"/>
        <v>IP1OCN光【光一括提供型】(IPoE 標準プラン)マンション 200M(NTT東日本)</v>
      </c>
      <c r="F168" s="52" t="s">
        <v>661</v>
      </c>
      <c r="G168" s="52" t="s">
        <v>579</v>
      </c>
    </row>
    <row r="169" spans="2:7" x14ac:dyDescent="0.4">
      <c r="B169" s="50" t="s">
        <v>38</v>
      </c>
      <c r="C169" s="50" t="s">
        <v>55</v>
      </c>
      <c r="D169" s="52" t="s">
        <v>236</v>
      </c>
      <c r="E169" s="50" t="str">
        <f t="shared" si="2"/>
        <v>IP1OCN光【光一括提供型】(IPoE 標準プラン)ファミリー 200M(NTT西日本)</v>
      </c>
      <c r="F169" s="52" t="s">
        <v>660</v>
      </c>
      <c r="G169" s="52" t="s">
        <v>579</v>
      </c>
    </row>
    <row r="170" spans="2:7" x14ac:dyDescent="0.4">
      <c r="B170" s="50" t="s">
        <v>38</v>
      </c>
      <c r="C170" s="50" t="s">
        <v>55</v>
      </c>
      <c r="D170" s="52" t="s">
        <v>237</v>
      </c>
      <c r="E170" s="50" t="str">
        <f t="shared" si="2"/>
        <v>IP1OCN光【光一括提供型】(IPoE 標準プラン)マンション 200M(NTT西日本)</v>
      </c>
      <c r="F170" s="52" t="s">
        <v>661</v>
      </c>
      <c r="G170" s="52" t="s">
        <v>579</v>
      </c>
    </row>
    <row r="171" spans="2:7" x14ac:dyDescent="0.4">
      <c r="B171" s="50" t="s">
        <v>38</v>
      </c>
      <c r="C171" s="50" t="s">
        <v>55</v>
      </c>
      <c r="D171" s="52" t="s">
        <v>238</v>
      </c>
      <c r="E171" s="50" t="str">
        <f t="shared" si="2"/>
        <v>IP1OCN光【光一括提供型】(IPoE 標準プラン)ファミリー 1G(NTT東日本)</v>
      </c>
      <c r="F171" s="52" t="s">
        <v>662</v>
      </c>
      <c r="G171" s="52" t="s">
        <v>579</v>
      </c>
    </row>
    <row r="172" spans="2:7" x14ac:dyDescent="0.4">
      <c r="B172" s="50" t="s">
        <v>38</v>
      </c>
      <c r="C172" s="50" t="s">
        <v>55</v>
      </c>
      <c r="D172" s="52" t="s">
        <v>239</v>
      </c>
      <c r="E172" s="50" t="str">
        <f t="shared" si="2"/>
        <v>IP1OCN光【光一括提供型】(IPoE 標準プラン)マンション 1G(NTT東日本)</v>
      </c>
      <c r="F172" s="52" t="s">
        <v>663</v>
      </c>
      <c r="G172" s="52" t="s">
        <v>579</v>
      </c>
    </row>
    <row r="173" spans="2:7" x14ac:dyDescent="0.4">
      <c r="B173" s="50" t="s">
        <v>38</v>
      </c>
      <c r="C173" s="50" t="s">
        <v>55</v>
      </c>
      <c r="D173" s="52" t="s">
        <v>240</v>
      </c>
      <c r="E173" s="50" t="str">
        <f t="shared" si="2"/>
        <v>IP1OCN光【光一括提供型】(IPoE 標準プラン)ファミリー 1G(NTT西日本)</v>
      </c>
      <c r="F173" s="52" t="s">
        <v>662</v>
      </c>
      <c r="G173" s="52" t="s">
        <v>579</v>
      </c>
    </row>
    <row r="174" spans="2:7" x14ac:dyDescent="0.4">
      <c r="B174" s="50" t="s">
        <v>38</v>
      </c>
      <c r="C174" s="50" t="s">
        <v>55</v>
      </c>
      <c r="D174" s="52" t="s">
        <v>241</v>
      </c>
      <c r="E174" s="50" t="str">
        <f t="shared" si="2"/>
        <v>IP1OCN光【光一括提供型】(IPoE 標準プラン)マンション 1G(NTT西日本)</v>
      </c>
      <c r="F174" s="52" t="s">
        <v>663</v>
      </c>
      <c r="G174" s="52" t="s">
        <v>579</v>
      </c>
    </row>
    <row r="175" spans="2:7" x14ac:dyDescent="0.4">
      <c r="B175" s="50" t="s">
        <v>38</v>
      </c>
      <c r="C175" s="50" t="s">
        <v>56</v>
      </c>
      <c r="D175" s="52" t="s">
        <v>230</v>
      </c>
      <c r="E175" s="50" t="str">
        <f t="shared" si="2"/>
        <v>IP1OCN光【光一括提供型】(IPoE ワイドプラン)ファミリー 100M(NTT東日本)</v>
      </c>
      <c r="F175" s="52" t="s">
        <v>664</v>
      </c>
      <c r="G175" s="52" t="s">
        <v>579</v>
      </c>
    </row>
    <row r="176" spans="2:7" x14ac:dyDescent="0.4">
      <c r="B176" s="50" t="s">
        <v>38</v>
      </c>
      <c r="C176" s="50" t="s">
        <v>56</v>
      </c>
      <c r="D176" s="52" t="s">
        <v>231</v>
      </c>
      <c r="E176" s="50" t="str">
        <f t="shared" si="2"/>
        <v>IP1OCN光【光一括提供型】(IPoE ワイドプラン)マンション 100M(NTT東日本)</v>
      </c>
      <c r="F176" s="52" t="s">
        <v>665</v>
      </c>
      <c r="G176" s="52" t="s">
        <v>579</v>
      </c>
    </row>
    <row r="177" spans="2:7" x14ac:dyDescent="0.4">
      <c r="B177" s="50" t="s">
        <v>38</v>
      </c>
      <c r="C177" s="50" t="s">
        <v>56</v>
      </c>
      <c r="D177" s="52" t="s">
        <v>232</v>
      </c>
      <c r="E177" s="50" t="str">
        <f t="shared" si="2"/>
        <v>IP1OCN光【光一括提供型】(IPoE ワイドプラン)ファミリー 100M(NTT西日本)</v>
      </c>
      <c r="F177" s="52" t="s">
        <v>664</v>
      </c>
      <c r="G177" s="52" t="s">
        <v>579</v>
      </c>
    </row>
    <row r="178" spans="2:7" x14ac:dyDescent="0.4">
      <c r="B178" s="50" t="s">
        <v>38</v>
      </c>
      <c r="C178" s="50" t="s">
        <v>56</v>
      </c>
      <c r="D178" s="52" t="s">
        <v>233</v>
      </c>
      <c r="E178" s="50" t="str">
        <f t="shared" si="2"/>
        <v>IP1OCN光【光一括提供型】(IPoE ワイドプラン)マンション 100M(NTT西日本)</v>
      </c>
      <c r="F178" s="52" t="s">
        <v>665</v>
      </c>
      <c r="G178" s="52" t="s">
        <v>579</v>
      </c>
    </row>
    <row r="179" spans="2:7" x14ac:dyDescent="0.4">
      <c r="B179" s="50" t="s">
        <v>38</v>
      </c>
      <c r="C179" s="50" t="s">
        <v>56</v>
      </c>
      <c r="D179" s="52" t="s">
        <v>234</v>
      </c>
      <c r="E179" s="50" t="str">
        <f t="shared" si="2"/>
        <v>IP1OCN光【光一括提供型】(IPoE ワイドプラン)ファミリー 200M(NTT東日本)</v>
      </c>
      <c r="F179" s="52" t="s">
        <v>666</v>
      </c>
      <c r="G179" s="52" t="s">
        <v>579</v>
      </c>
    </row>
    <row r="180" spans="2:7" x14ac:dyDescent="0.4">
      <c r="B180" s="50" t="s">
        <v>38</v>
      </c>
      <c r="C180" s="50" t="s">
        <v>56</v>
      </c>
      <c r="D180" s="52" t="s">
        <v>235</v>
      </c>
      <c r="E180" s="50" t="str">
        <f t="shared" si="2"/>
        <v>IP1OCN光【光一括提供型】(IPoE ワイドプラン)マンション 200M(NTT東日本)</v>
      </c>
      <c r="F180" s="52" t="s">
        <v>667</v>
      </c>
      <c r="G180" s="52" t="s">
        <v>579</v>
      </c>
    </row>
    <row r="181" spans="2:7" x14ac:dyDescent="0.4">
      <c r="B181" s="50" t="s">
        <v>38</v>
      </c>
      <c r="C181" s="50" t="s">
        <v>56</v>
      </c>
      <c r="D181" s="52" t="s">
        <v>236</v>
      </c>
      <c r="E181" s="50" t="str">
        <f t="shared" si="2"/>
        <v>IP1OCN光【光一括提供型】(IPoE ワイドプラン)ファミリー 200M(NTT西日本)</v>
      </c>
      <c r="F181" s="52" t="s">
        <v>666</v>
      </c>
      <c r="G181" s="52" t="s">
        <v>579</v>
      </c>
    </row>
    <row r="182" spans="2:7" x14ac:dyDescent="0.4">
      <c r="B182" s="50" t="s">
        <v>38</v>
      </c>
      <c r="C182" s="50" t="s">
        <v>56</v>
      </c>
      <c r="D182" s="52" t="s">
        <v>237</v>
      </c>
      <c r="E182" s="50" t="str">
        <f t="shared" si="2"/>
        <v>IP1OCN光【光一括提供型】(IPoE ワイドプラン)マンション 200M(NTT西日本)</v>
      </c>
      <c r="F182" s="52" t="s">
        <v>667</v>
      </c>
      <c r="G182" s="52" t="s">
        <v>579</v>
      </c>
    </row>
    <row r="183" spans="2:7" x14ac:dyDescent="0.4">
      <c r="B183" s="50" t="s">
        <v>38</v>
      </c>
      <c r="C183" s="50" t="s">
        <v>56</v>
      </c>
      <c r="D183" s="52" t="s">
        <v>238</v>
      </c>
      <c r="E183" s="50" t="str">
        <f t="shared" si="2"/>
        <v>IP1OCN光【光一括提供型】(IPoE ワイドプラン)ファミリー 1G(NTT東日本)</v>
      </c>
      <c r="F183" s="52" t="s">
        <v>668</v>
      </c>
      <c r="G183" s="52" t="s">
        <v>579</v>
      </c>
    </row>
    <row r="184" spans="2:7" x14ac:dyDescent="0.4">
      <c r="B184" s="50" t="s">
        <v>38</v>
      </c>
      <c r="C184" s="50" t="s">
        <v>56</v>
      </c>
      <c r="D184" s="52" t="s">
        <v>239</v>
      </c>
      <c r="E184" s="50" t="str">
        <f t="shared" si="2"/>
        <v>IP1OCN光【光一括提供型】(IPoE ワイドプラン)マンション 1G(NTT東日本)</v>
      </c>
      <c r="F184" s="52" t="s">
        <v>669</v>
      </c>
      <c r="G184" s="52" t="s">
        <v>579</v>
      </c>
    </row>
    <row r="185" spans="2:7" x14ac:dyDescent="0.4">
      <c r="B185" s="50" t="s">
        <v>38</v>
      </c>
      <c r="C185" s="50" t="s">
        <v>56</v>
      </c>
      <c r="D185" s="52" t="s">
        <v>240</v>
      </c>
      <c r="E185" s="50" t="str">
        <f t="shared" si="2"/>
        <v>IP1OCN光【光一括提供型】(IPoE ワイドプラン)ファミリー 1G(NTT西日本)</v>
      </c>
      <c r="F185" s="52" t="s">
        <v>668</v>
      </c>
      <c r="G185" s="52" t="s">
        <v>579</v>
      </c>
    </row>
    <row r="186" spans="2:7" x14ac:dyDescent="0.4">
      <c r="B186" s="50" t="s">
        <v>38</v>
      </c>
      <c r="C186" s="50" t="s">
        <v>56</v>
      </c>
      <c r="D186" s="52" t="s">
        <v>241</v>
      </c>
      <c r="E186" s="50" t="str">
        <f t="shared" si="2"/>
        <v>IP1OCN光【光一括提供型】(IPoE ワイドプラン)マンション 1G(NTT西日本)</v>
      </c>
      <c r="F186" s="52" t="s">
        <v>669</v>
      </c>
      <c r="G186" s="52" t="s">
        <v>579</v>
      </c>
    </row>
    <row r="187" spans="2:7" x14ac:dyDescent="0.4">
      <c r="B187" s="50" t="s">
        <v>38</v>
      </c>
      <c r="C187" s="50" t="s">
        <v>54</v>
      </c>
      <c r="D187" s="52" t="s">
        <v>244</v>
      </c>
      <c r="E187" s="50" t="str">
        <f t="shared" si="2"/>
        <v>IP1OCN ADSLサービス(F)モアⅢ(47M)(NTT東日本)</v>
      </c>
      <c r="F187" s="52" t="s">
        <v>670</v>
      </c>
      <c r="G187" s="52" t="s">
        <v>633</v>
      </c>
    </row>
    <row r="188" spans="2:7" x14ac:dyDescent="0.4">
      <c r="B188" s="50" t="s">
        <v>38</v>
      </c>
      <c r="C188" s="50" t="s">
        <v>54</v>
      </c>
      <c r="D188" s="52" t="s">
        <v>245</v>
      </c>
      <c r="E188" s="50" t="str">
        <f t="shared" si="2"/>
        <v>IP1OCN ADSLサービス(F)モアスペシャル(47M)(NTT西日本)</v>
      </c>
      <c r="F188" s="52" t="s">
        <v>671</v>
      </c>
      <c r="G188" s="52" t="s">
        <v>633</v>
      </c>
    </row>
    <row r="189" spans="2:7" x14ac:dyDescent="0.4">
      <c r="B189" s="50" t="s">
        <v>38</v>
      </c>
      <c r="C189" s="50" t="s">
        <v>54</v>
      </c>
      <c r="D189" s="52" t="s">
        <v>246</v>
      </c>
      <c r="E189" s="50" t="str">
        <f t="shared" si="2"/>
        <v>IP1OCN ADSLサービス(F)モアⅡ(40M)(NTT東日本)</v>
      </c>
      <c r="F189" s="52" t="s">
        <v>672</v>
      </c>
      <c r="G189" s="52" t="s">
        <v>633</v>
      </c>
    </row>
    <row r="190" spans="2:7" x14ac:dyDescent="0.4">
      <c r="B190" s="50" t="s">
        <v>38</v>
      </c>
      <c r="C190" s="50" t="s">
        <v>54</v>
      </c>
      <c r="D190" s="52" t="s">
        <v>247</v>
      </c>
      <c r="E190" s="50" t="str">
        <f t="shared" si="2"/>
        <v>IP1OCN ADSLサービス(F)モア40(40M)(NTT西日本)</v>
      </c>
      <c r="F190" s="52" t="s">
        <v>673</v>
      </c>
      <c r="G190" s="52" t="s">
        <v>633</v>
      </c>
    </row>
    <row r="191" spans="2:7" x14ac:dyDescent="0.4">
      <c r="B191" s="50" t="s">
        <v>38</v>
      </c>
      <c r="C191" s="50" t="s">
        <v>54</v>
      </c>
      <c r="D191" s="52" t="s">
        <v>248</v>
      </c>
      <c r="E191" s="50" t="str">
        <f t="shared" si="2"/>
        <v>IP1OCN ADSLサービス(F)モア24(24M)(NTT西日本)</v>
      </c>
      <c r="F191" s="52" t="s">
        <v>674</v>
      </c>
      <c r="G191" s="52" t="s">
        <v>633</v>
      </c>
    </row>
    <row r="192" spans="2:7" x14ac:dyDescent="0.4">
      <c r="B192" s="50" t="s">
        <v>38</v>
      </c>
      <c r="C192" s="50" t="s">
        <v>54</v>
      </c>
      <c r="D192" s="52" t="s">
        <v>249</v>
      </c>
      <c r="E192" s="50" t="str">
        <f t="shared" si="2"/>
        <v>IP1OCN ADSLサービス(F)モア(12M)(NTT東日本)</v>
      </c>
      <c r="F192" s="52" t="s">
        <v>675</v>
      </c>
      <c r="G192" s="52" t="s">
        <v>633</v>
      </c>
    </row>
    <row r="193" spans="2:7" x14ac:dyDescent="0.4">
      <c r="B193" s="50" t="s">
        <v>38</v>
      </c>
      <c r="C193" s="50" t="s">
        <v>54</v>
      </c>
      <c r="D193" s="52" t="s">
        <v>250</v>
      </c>
      <c r="E193" s="50" t="str">
        <f t="shared" si="2"/>
        <v>IP1OCN ADSLサービス(F)モア(12M)(NTT西日本)</v>
      </c>
      <c r="F193" s="52" t="s">
        <v>676</v>
      </c>
      <c r="G193" s="52" t="s">
        <v>633</v>
      </c>
    </row>
    <row r="194" spans="2:7" x14ac:dyDescent="0.4">
      <c r="B194" s="50" t="s">
        <v>38</v>
      </c>
      <c r="C194" s="50" t="s">
        <v>54</v>
      </c>
      <c r="D194" s="52" t="s">
        <v>251</v>
      </c>
      <c r="E194" s="50" t="str">
        <f t="shared" si="2"/>
        <v>IP1OCN ADSLサービス(F)8M(NTT東日本)</v>
      </c>
      <c r="F194" s="52" t="s">
        <v>677</v>
      </c>
      <c r="G194" s="52" t="s">
        <v>633</v>
      </c>
    </row>
    <row r="195" spans="2:7" x14ac:dyDescent="0.4">
      <c r="B195" s="50" t="s">
        <v>38</v>
      </c>
      <c r="C195" s="50" t="s">
        <v>54</v>
      </c>
      <c r="D195" s="52" t="s">
        <v>252</v>
      </c>
      <c r="E195" s="50" t="str">
        <f t="shared" si="2"/>
        <v>IP1OCN ADSLサービス(F)8M(NTT西日本)</v>
      </c>
      <c r="F195" s="52" t="s">
        <v>678</v>
      </c>
      <c r="G195" s="52" t="s">
        <v>633</v>
      </c>
    </row>
    <row r="196" spans="2:7" x14ac:dyDescent="0.4">
      <c r="B196" s="50" t="s">
        <v>38</v>
      </c>
      <c r="C196" s="50" t="s">
        <v>54</v>
      </c>
      <c r="D196" s="52" t="s">
        <v>253</v>
      </c>
      <c r="E196" s="50" t="str">
        <f t="shared" ref="E196:E259" si="3">B196&amp;C196&amp;D196</f>
        <v>IP1OCN ADSLサービス(F)1.5M(NTT東日本)</v>
      </c>
      <c r="F196" s="52" t="s">
        <v>679</v>
      </c>
      <c r="G196" s="52" t="s">
        <v>633</v>
      </c>
    </row>
    <row r="197" spans="2:7" x14ac:dyDescent="0.4">
      <c r="B197" s="50" t="s">
        <v>38</v>
      </c>
      <c r="C197" s="50" t="s">
        <v>54</v>
      </c>
      <c r="D197" s="52" t="s">
        <v>254</v>
      </c>
      <c r="E197" s="50" t="str">
        <f t="shared" si="3"/>
        <v>IP1OCN ADSLサービス(F)1.5M(NTT西日本)</v>
      </c>
      <c r="F197" s="52" t="s">
        <v>680</v>
      </c>
      <c r="G197" s="52" t="s">
        <v>633</v>
      </c>
    </row>
    <row r="198" spans="2:7" x14ac:dyDescent="0.4">
      <c r="B198" s="50" t="s">
        <v>38</v>
      </c>
      <c r="C198" s="50" t="s">
        <v>54</v>
      </c>
      <c r="D198" s="52" t="s">
        <v>212</v>
      </c>
      <c r="E198" s="50" t="str">
        <f t="shared" si="3"/>
        <v>IP1OCN ADSLサービス(F)モアⅢ(47M)・ビジネスタイプ(NTT東日本)</v>
      </c>
      <c r="F198" s="52" t="s">
        <v>681</v>
      </c>
      <c r="G198" s="52" t="s">
        <v>635</v>
      </c>
    </row>
    <row r="199" spans="2:7" x14ac:dyDescent="0.4">
      <c r="B199" s="50" t="s">
        <v>38</v>
      </c>
      <c r="C199" s="50" t="s">
        <v>54</v>
      </c>
      <c r="D199" s="52" t="s">
        <v>255</v>
      </c>
      <c r="E199" s="50" t="str">
        <f t="shared" si="3"/>
        <v>IP1OCN ADSLサービス(F)モアⅡ(40M)・ビジネスタイプ(NTT東日本)</v>
      </c>
      <c r="F199" s="52" t="s">
        <v>682</v>
      </c>
      <c r="G199" s="52" t="s">
        <v>635</v>
      </c>
    </row>
    <row r="200" spans="2:7" x14ac:dyDescent="0.4">
      <c r="B200" s="50" t="s">
        <v>38</v>
      </c>
      <c r="C200" s="50" t="s">
        <v>53</v>
      </c>
      <c r="D200" s="52" t="s">
        <v>256</v>
      </c>
      <c r="E200" s="50" t="str">
        <f t="shared" si="3"/>
        <v>IP1OCN 光サービス(F)「光ネクスト」ファミリータイプ(NTT東日本)</v>
      </c>
      <c r="F200" s="52" t="s">
        <v>683</v>
      </c>
      <c r="G200" s="52" t="s">
        <v>646</v>
      </c>
    </row>
    <row r="201" spans="2:7" x14ac:dyDescent="0.4">
      <c r="B201" s="50" t="s">
        <v>38</v>
      </c>
      <c r="C201" s="50" t="s">
        <v>53</v>
      </c>
      <c r="D201" s="52" t="s">
        <v>257</v>
      </c>
      <c r="E201" s="50" t="str">
        <f t="shared" si="3"/>
        <v>IP1OCN 光サービス(F)「光ネクスト」ファミリータイプ(NTT西日本)</v>
      </c>
      <c r="F201" s="52" t="s">
        <v>684</v>
      </c>
      <c r="G201" s="52" t="s">
        <v>646</v>
      </c>
    </row>
    <row r="202" spans="2:7" x14ac:dyDescent="0.4">
      <c r="B202" s="50" t="s">
        <v>38</v>
      </c>
      <c r="C202" s="50" t="s">
        <v>53</v>
      </c>
      <c r="D202" s="52" t="s">
        <v>258</v>
      </c>
      <c r="E202" s="50" t="str">
        <f t="shared" si="3"/>
        <v>IP1OCN 光サービス(F)「光ネクスト」ファミリー・ハイスピードタイプ(NTT東日本)</v>
      </c>
      <c r="F202" s="52" t="s">
        <v>685</v>
      </c>
      <c r="G202" s="52" t="s">
        <v>646</v>
      </c>
    </row>
    <row r="203" spans="2:7" x14ac:dyDescent="0.4">
      <c r="B203" s="50" t="s">
        <v>38</v>
      </c>
      <c r="C203" s="50" t="s">
        <v>53</v>
      </c>
      <c r="D203" s="52" t="s">
        <v>259</v>
      </c>
      <c r="E203" s="50" t="str">
        <f t="shared" si="3"/>
        <v>IP1OCN 光サービス(F)「光ネクスト」ファミリー・ハイスピードタイプ(NTT西日本)</v>
      </c>
      <c r="F203" s="52" t="s">
        <v>686</v>
      </c>
      <c r="G203" s="52" t="s">
        <v>646</v>
      </c>
    </row>
    <row r="204" spans="2:7" x14ac:dyDescent="0.4">
      <c r="B204" s="50" t="s">
        <v>38</v>
      </c>
      <c r="C204" s="50" t="s">
        <v>53</v>
      </c>
      <c r="D204" s="52" t="s">
        <v>223</v>
      </c>
      <c r="E204" s="50" t="str">
        <f t="shared" si="3"/>
        <v>IP1OCN 光サービス(F)「光ネクスト」ファミリー・スーパーハイスピードタイプ隼(NTT西日本)</v>
      </c>
      <c r="F204" s="52" t="s">
        <v>687</v>
      </c>
      <c r="G204" s="52" t="s">
        <v>646</v>
      </c>
    </row>
    <row r="205" spans="2:7" x14ac:dyDescent="0.4">
      <c r="B205" s="50" t="s">
        <v>38</v>
      </c>
      <c r="C205" s="50" t="s">
        <v>53</v>
      </c>
      <c r="D205" s="52" t="s">
        <v>274</v>
      </c>
      <c r="E205" s="50" t="str">
        <f t="shared" si="3"/>
        <v>IP1OCN 光サービス(F)「光ネクスト」ビジネスタイプ(NTT東日本)</v>
      </c>
      <c r="F205" s="52" t="s">
        <v>688</v>
      </c>
      <c r="G205" s="52" t="s">
        <v>646</v>
      </c>
    </row>
    <row r="206" spans="2:7" x14ac:dyDescent="0.4">
      <c r="B206" s="50" t="s">
        <v>38</v>
      </c>
      <c r="C206" s="50" t="s">
        <v>53</v>
      </c>
      <c r="D206" s="52" t="s">
        <v>275</v>
      </c>
      <c r="E206" s="50" t="str">
        <f t="shared" si="3"/>
        <v>IP1OCN 光サービス(F)「光ネクスト」ビジネスタイプ(NTT西日本)</v>
      </c>
      <c r="F206" s="52" t="s">
        <v>689</v>
      </c>
      <c r="G206" s="52" t="s">
        <v>646</v>
      </c>
    </row>
    <row r="207" spans="2:7" x14ac:dyDescent="0.4">
      <c r="B207" s="50" t="s">
        <v>38</v>
      </c>
      <c r="C207" s="50" t="s">
        <v>53</v>
      </c>
      <c r="D207" s="52" t="s">
        <v>225</v>
      </c>
      <c r="E207" s="50" t="str">
        <f t="shared" si="3"/>
        <v>IP1OCN 光サービス(F)「光ネクスト」プライオ1(NTT東日本)</v>
      </c>
      <c r="F207" s="52" t="s">
        <v>690</v>
      </c>
      <c r="G207" s="52" t="s">
        <v>646</v>
      </c>
    </row>
    <row r="208" spans="2:7" x14ac:dyDescent="0.4">
      <c r="B208" s="50" t="s">
        <v>38</v>
      </c>
      <c r="C208" s="50" t="s">
        <v>53</v>
      </c>
      <c r="D208" s="52" t="s">
        <v>270</v>
      </c>
      <c r="E208" s="50" t="str">
        <f t="shared" si="3"/>
        <v>IP1OCN 光サービス(F)「光ネクスト」プライオ10(NTT東日本)</v>
      </c>
      <c r="F208" s="52" t="s">
        <v>691</v>
      </c>
      <c r="G208" s="52" t="s">
        <v>646</v>
      </c>
    </row>
    <row r="209" spans="2:7" x14ac:dyDescent="0.4">
      <c r="B209" s="50" t="s">
        <v>38</v>
      </c>
      <c r="C209" s="50" t="s">
        <v>53</v>
      </c>
      <c r="D209" s="52" t="s">
        <v>226</v>
      </c>
      <c r="E209" s="50" t="str">
        <f t="shared" si="3"/>
        <v>IP1OCN 光サービス(F)「光ネクスト」ギガファミリー・スマートタイプ(NTT東日本)</v>
      </c>
      <c r="F209" s="52" t="s">
        <v>692</v>
      </c>
      <c r="G209" s="52" t="s">
        <v>646</v>
      </c>
    </row>
    <row r="210" spans="2:7" x14ac:dyDescent="0.4">
      <c r="B210" s="50" t="s">
        <v>38</v>
      </c>
      <c r="C210" s="50" t="s">
        <v>53</v>
      </c>
      <c r="D210" s="52" t="s">
        <v>228</v>
      </c>
      <c r="E210" s="50" t="str">
        <f t="shared" si="3"/>
        <v>IP1OCN 光サービス(F)「光ネクスト」ファミリー・ギガラインタイプ(NTT東日本)</v>
      </c>
      <c r="F210" s="52" t="s">
        <v>693</v>
      </c>
      <c r="G210" s="52" t="s">
        <v>646</v>
      </c>
    </row>
    <row r="211" spans="2:7" x14ac:dyDescent="0.4">
      <c r="B211" s="50" t="s">
        <v>39</v>
      </c>
      <c r="C211" s="50" t="s">
        <v>52</v>
      </c>
      <c r="D211" s="50" t="s">
        <v>206</v>
      </c>
      <c r="E211" s="50" t="str">
        <f t="shared" si="3"/>
        <v>IP8フレッツ・ADSL1.5Mタイプ</v>
      </c>
      <c r="F211" s="50" t="s">
        <v>694</v>
      </c>
      <c r="G211" s="50" t="s">
        <v>633</v>
      </c>
    </row>
    <row r="212" spans="2:7" x14ac:dyDescent="0.4">
      <c r="B212" s="50" t="s">
        <v>39</v>
      </c>
      <c r="C212" s="50" t="s">
        <v>52</v>
      </c>
      <c r="D212" s="50" t="s">
        <v>207</v>
      </c>
      <c r="E212" s="50" t="str">
        <f t="shared" si="3"/>
        <v>IP8フレッツ・ADSL8Mタイプ</v>
      </c>
      <c r="F212" s="50" t="s">
        <v>694</v>
      </c>
      <c r="G212" s="50" t="s">
        <v>633</v>
      </c>
    </row>
    <row r="213" spans="2:7" x14ac:dyDescent="0.4">
      <c r="B213" s="50" t="s">
        <v>39</v>
      </c>
      <c r="C213" s="50" t="s">
        <v>52</v>
      </c>
      <c r="D213" s="50" t="s">
        <v>208</v>
      </c>
      <c r="E213" s="50" t="str">
        <f t="shared" si="3"/>
        <v>IP8フレッツ・ADSLモア(12M)</v>
      </c>
      <c r="F213" s="50" t="s">
        <v>694</v>
      </c>
      <c r="G213" s="50" t="s">
        <v>633</v>
      </c>
    </row>
    <row r="214" spans="2:7" x14ac:dyDescent="0.4">
      <c r="B214" s="50" t="s">
        <v>39</v>
      </c>
      <c r="C214" s="50" t="s">
        <v>52</v>
      </c>
      <c r="D214" s="50" t="s">
        <v>209</v>
      </c>
      <c r="E214" s="50" t="str">
        <f t="shared" si="3"/>
        <v>IP8フレッツ・ADSLモアⅡ(24Mタイプ)/モア24(24タイプ)</v>
      </c>
      <c r="F214" s="50" t="s">
        <v>694</v>
      </c>
      <c r="G214" s="50" t="s">
        <v>633</v>
      </c>
    </row>
    <row r="215" spans="2:7" x14ac:dyDescent="0.4">
      <c r="B215" s="50" t="s">
        <v>39</v>
      </c>
      <c r="C215" s="50" t="s">
        <v>52</v>
      </c>
      <c r="D215" s="50" t="s">
        <v>210</v>
      </c>
      <c r="E215" s="50" t="str">
        <f t="shared" si="3"/>
        <v>IP8フレッツ・ADSLモアⅡ(40M)/モア40(40Mタイプ)</v>
      </c>
      <c r="F215" s="50" t="s">
        <v>694</v>
      </c>
      <c r="G215" s="50" t="s">
        <v>633</v>
      </c>
    </row>
    <row r="216" spans="2:7" x14ac:dyDescent="0.4">
      <c r="B216" s="50" t="s">
        <v>39</v>
      </c>
      <c r="C216" s="50" t="s">
        <v>52</v>
      </c>
      <c r="D216" s="50" t="s">
        <v>211</v>
      </c>
      <c r="E216" s="50" t="str">
        <f t="shared" si="3"/>
        <v>IP8フレッツ・ADSLモアⅢ(47M)・モアスペシャル(47M)</v>
      </c>
      <c r="F216" s="50" t="s">
        <v>694</v>
      </c>
      <c r="G216" s="50" t="s">
        <v>633</v>
      </c>
    </row>
    <row r="217" spans="2:7" x14ac:dyDescent="0.4">
      <c r="B217" s="50" t="s">
        <v>39</v>
      </c>
      <c r="C217" s="50" t="s">
        <v>52</v>
      </c>
      <c r="D217" s="50" t="s">
        <v>212</v>
      </c>
      <c r="E217" s="50" t="str">
        <f t="shared" si="3"/>
        <v>IP8フレッツ・ADSLモアⅢ(47M)・ビジネスタイプ(NTT東日本)</v>
      </c>
      <c r="F217" s="50" t="s">
        <v>695</v>
      </c>
      <c r="G217" s="50" t="s">
        <v>635</v>
      </c>
    </row>
    <row r="218" spans="2:7" x14ac:dyDescent="0.4">
      <c r="B218" s="50" t="s">
        <v>39</v>
      </c>
      <c r="C218" s="50" t="s">
        <v>52</v>
      </c>
      <c r="D218" s="50" t="s">
        <v>213</v>
      </c>
      <c r="E218" s="50" t="str">
        <f t="shared" si="3"/>
        <v>IP8フレッツ・ADSLモアⅡ(24M)・ビジネスタイプ(NTT東日本)</v>
      </c>
      <c r="F218" s="50" t="s">
        <v>695</v>
      </c>
      <c r="G218" s="50" t="s">
        <v>635</v>
      </c>
    </row>
    <row r="219" spans="2:7" x14ac:dyDescent="0.4">
      <c r="B219" s="50" t="s">
        <v>39</v>
      </c>
      <c r="C219" s="50" t="s">
        <v>51</v>
      </c>
      <c r="D219" s="51"/>
      <c r="E219" s="50" t="str">
        <f t="shared" si="3"/>
        <v>IP8フレッツ・ISDN</v>
      </c>
      <c r="F219" s="50" t="s">
        <v>696</v>
      </c>
      <c r="G219" s="50" t="s">
        <v>637</v>
      </c>
    </row>
    <row r="220" spans="2:7" x14ac:dyDescent="0.4">
      <c r="B220" s="50" t="s">
        <v>39</v>
      </c>
      <c r="C220" s="50" t="s">
        <v>50</v>
      </c>
      <c r="D220" s="50" t="s">
        <v>214</v>
      </c>
      <c r="E220" s="50" t="str">
        <f t="shared" si="3"/>
        <v>IP8Bフレッツニューファミリータイプ(NTT東日本)</v>
      </c>
      <c r="F220" s="50" t="s">
        <v>697</v>
      </c>
      <c r="G220" s="50" t="s">
        <v>639</v>
      </c>
    </row>
    <row r="221" spans="2:7" x14ac:dyDescent="0.4">
      <c r="B221" s="50" t="s">
        <v>39</v>
      </c>
      <c r="C221" s="50" t="s">
        <v>50</v>
      </c>
      <c r="D221" s="50" t="s">
        <v>215</v>
      </c>
      <c r="E221" s="50" t="str">
        <f t="shared" si="3"/>
        <v>IP8Bフレッツベーシックタイプ(NTT東日本/NTT西日本)</v>
      </c>
      <c r="F221" s="50" t="s">
        <v>698</v>
      </c>
      <c r="G221" s="50" t="s">
        <v>641</v>
      </c>
    </row>
    <row r="222" spans="2:7" x14ac:dyDescent="0.4">
      <c r="B222" s="50" t="s">
        <v>39</v>
      </c>
      <c r="C222" s="50" t="s">
        <v>50</v>
      </c>
      <c r="D222" s="50" t="s">
        <v>269</v>
      </c>
      <c r="E222" s="50" t="str">
        <f t="shared" si="3"/>
        <v>IP8Bフレッツビジネスタイプ(NTT東日本/NTT西日本)</v>
      </c>
      <c r="F222" s="50" t="s">
        <v>699</v>
      </c>
      <c r="G222" s="50" t="s">
        <v>643</v>
      </c>
    </row>
    <row r="223" spans="2:7" x14ac:dyDescent="0.4">
      <c r="B223" s="50" t="s">
        <v>39</v>
      </c>
      <c r="C223" s="50" t="s">
        <v>50</v>
      </c>
      <c r="D223" s="50" t="s">
        <v>216</v>
      </c>
      <c r="E223" s="50" t="str">
        <f t="shared" si="3"/>
        <v>IP8Bフレッツビル・マンションタイプ(NTT東日本/NTT西日本)</v>
      </c>
      <c r="F223" s="50" t="s">
        <v>700</v>
      </c>
      <c r="G223" s="50" t="s">
        <v>645</v>
      </c>
    </row>
    <row r="224" spans="2:7" x14ac:dyDescent="0.4">
      <c r="B224" s="50" t="s">
        <v>39</v>
      </c>
      <c r="C224" s="50" t="s">
        <v>47</v>
      </c>
      <c r="D224" s="50" t="s">
        <v>219</v>
      </c>
      <c r="E224" s="50" t="str">
        <f t="shared" si="3"/>
        <v>IP8フレッツ 光ネクストファミリータイプ(NTT東日本/NTT西日本)</v>
      </c>
      <c r="F224" s="50" t="s">
        <v>697</v>
      </c>
      <c r="G224" s="50" t="s">
        <v>646</v>
      </c>
    </row>
    <row r="225" spans="2:7" x14ac:dyDescent="0.4">
      <c r="B225" s="50" t="s">
        <v>39</v>
      </c>
      <c r="C225" s="50" t="s">
        <v>47</v>
      </c>
      <c r="D225" s="50" t="s">
        <v>220</v>
      </c>
      <c r="E225" s="50" t="str">
        <f t="shared" si="3"/>
        <v>IP8フレッツ 光ネクストファミリー・ハイスピードタイプ(NTT東日本/NTT西日本)</v>
      </c>
      <c r="F225" s="50" t="s">
        <v>697</v>
      </c>
      <c r="G225" s="50" t="s">
        <v>646</v>
      </c>
    </row>
    <row r="226" spans="2:7" x14ac:dyDescent="0.4">
      <c r="B226" s="50" t="s">
        <v>39</v>
      </c>
      <c r="C226" s="50" t="s">
        <v>47</v>
      </c>
      <c r="D226" s="50" t="s">
        <v>221</v>
      </c>
      <c r="E226" s="50" t="str">
        <f t="shared" si="3"/>
        <v>IP8フレッツ 光ネクストマンションタイプ(NTT東日本/NTT西日本)</v>
      </c>
      <c r="F226" s="50" t="s">
        <v>700</v>
      </c>
      <c r="G226" s="50" t="s">
        <v>646</v>
      </c>
    </row>
    <row r="227" spans="2:7" x14ac:dyDescent="0.4">
      <c r="B227" s="50" t="s">
        <v>39</v>
      </c>
      <c r="C227" s="50" t="s">
        <v>47</v>
      </c>
      <c r="D227" s="50" t="s">
        <v>222</v>
      </c>
      <c r="E227" s="50" t="str">
        <f t="shared" si="3"/>
        <v>IP8フレッツ 光ネクストマンション・ハイスピードタイプ(NTT東日本/NTT西日本)</v>
      </c>
      <c r="F227" s="50" t="s">
        <v>700</v>
      </c>
      <c r="G227" s="50" t="s">
        <v>646</v>
      </c>
    </row>
    <row r="228" spans="2:7" x14ac:dyDescent="0.4">
      <c r="B228" s="50" t="s">
        <v>39</v>
      </c>
      <c r="C228" s="50" t="s">
        <v>47</v>
      </c>
      <c r="D228" s="50" t="s">
        <v>223</v>
      </c>
      <c r="E228" s="50" t="str">
        <f t="shared" si="3"/>
        <v>IP8フレッツ 光ネクストファミリー・スーパーハイスピードタイプ隼(NTT西日本)</v>
      </c>
      <c r="F228" s="50" t="s">
        <v>697</v>
      </c>
      <c r="G228" s="50" t="s">
        <v>646</v>
      </c>
    </row>
    <row r="229" spans="2:7" x14ac:dyDescent="0.4">
      <c r="B229" s="50" t="s">
        <v>39</v>
      </c>
      <c r="C229" s="50" t="s">
        <v>47</v>
      </c>
      <c r="D229" s="50" t="s">
        <v>224</v>
      </c>
      <c r="E229" s="50" t="str">
        <f t="shared" si="3"/>
        <v>IP8フレッツ 光ネクストマンション・スーパーハイスピードタイプ隼(NTT西日本)</v>
      </c>
      <c r="F229" s="50" t="s">
        <v>700</v>
      </c>
      <c r="G229" s="50" t="s">
        <v>646</v>
      </c>
    </row>
    <row r="230" spans="2:7" x14ac:dyDescent="0.4">
      <c r="B230" s="50" t="s">
        <v>39</v>
      </c>
      <c r="C230" s="50" t="s">
        <v>47</v>
      </c>
      <c r="D230" s="50" t="s">
        <v>269</v>
      </c>
      <c r="E230" s="50" t="str">
        <f t="shared" si="3"/>
        <v>IP8フレッツ 光ネクストビジネスタイプ(NTT東日本/NTT西日本)</v>
      </c>
      <c r="F230" s="50" t="s">
        <v>699</v>
      </c>
      <c r="G230" s="50" t="s">
        <v>646</v>
      </c>
    </row>
    <row r="231" spans="2:7" x14ac:dyDescent="0.4">
      <c r="B231" s="50" t="s">
        <v>39</v>
      </c>
      <c r="C231" s="50" t="s">
        <v>47</v>
      </c>
      <c r="D231" s="50" t="s">
        <v>225</v>
      </c>
      <c r="E231" s="50" t="str">
        <f t="shared" si="3"/>
        <v>IP8フレッツ 光ネクストプライオ1(NTT東日本)</v>
      </c>
      <c r="F231" s="50" t="s">
        <v>701</v>
      </c>
      <c r="G231" s="50" t="s">
        <v>646</v>
      </c>
    </row>
    <row r="232" spans="2:7" x14ac:dyDescent="0.4">
      <c r="B232" s="50" t="s">
        <v>39</v>
      </c>
      <c r="C232" s="50" t="s">
        <v>47</v>
      </c>
      <c r="D232" s="50" t="s">
        <v>270</v>
      </c>
      <c r="E232" s="50" t="str">
        <f t="shared" si="3"/>
        <v>IP8フレッツ 光ネクストプライオ10(NTT東日本)</v>
      </c>
      <c r="F232" s="50" t="s">
        <v>702</v>
      </c>
      <c r="G232" s="50" t="s">
        <v>646</v>
      </c>
    </row>
    <row r="233" spans="2:7" x14ac:dyDescent="0.4">
      <c r="B233" s="50" t="s">
        <v>39</v>
      </c>
      <c r="C233" s="50" t="s">
        <v>47</v>
      </c>
      <c r="D233" s="50" t="s">
        <v>226</v>
      </c>
      <c r="E233" s="50" t="str">
        <f t="shared" si="3"/>
        <v>IP8フレッツ 光ネクストギガファミリー・スマートタイプ(NTT東日本)</v>
      </c>
      <c r="F233" s="50" t="s">
        <v>703</v>
      </c>
      <c r="G233" s="50" t="s">
        <v>646</v>
      </c>
    </row>
    <row r="234" spans="2:7" x14ac:dyDescent="0.4">
      <c r="B234" s="50" t="s">
        <v>39</v>
      </c>
      <c r="C234" s="50" t="s">
        <v>47</v>
      </c>
      <c r="D234" s="50" t="s">
        <v>227</v>
      </c>
      <c r="E234" s="50" t="str">
        <f t="shared" si="3"/>
        <v>IP8フレッツ 光ネクストギガマンション・スマートタイプ(NTT東日本)</v>
      </c>
      <c r="F234" s="50" t="s">
        <v>703</v>
      </c>
      <c r="G234" s="50" t="s">
        <v>646</v>
      </c>
    </row>
    <row r="235" spans="2:7" x14ac:dyDescent="0.4">
      <c r="B235" s="50" t="s">
        <v>39</v>
      </c>
      <c r="C235" s="50" t="s">
        <v>47</v>
      </c>
      <c r="D235" s="50" t="s">
        <v>228</v>
      </c>
      <c r="E235" s="50" t="str">
        <f t="shared" si="3"/>
        <v>IP8フレッツ 光ネクストファミリー・ギガラインタイプ(NTT東日本)</v>
      </c>
      <c r="F235" s="50" t="s">
        <v>703</v>
      </c>
      <c r="G235" s="50" t="s">
        <v>646</v>
      </c>
    </row>
    <row r="236" spans="2:7" x14ac:dyDescent="0.4">
      <c r="B236" s="50" t="s">
        <v>39</v>
      </c>
      <c r="C236" s="50" t="s">
        <v>47</v>
      </c>
      <c r="D236" s="50" t="s">
        <v>229</v>
      </c>
      <c r="E236" s="50" t="str">
        <f t="shared" si="3"/>
        <v>IP8フレッツ 光ネクストマンション・ギガラインタイプ(NTT東日本)</v>
      </c>
      <c r="F236" s="50" t="s">
        <v>703</v>
      </c>
      <c r="G236" s="50" t="s">
        <v>646</v>
      </c>
    </row>
    <row r="237" spans="2:7" x14ac:dyDescent="0.4">
      <c r="B237" s="50" t="s">
        <v>39</v>
      </c>
      <c r="C237" s="50" t="s">
        <v>48</v>
      </c>
      <c r="D237" s="50" t="s">
        <v>219</v>
      </c>
      <c r="E237" s="50" t="str">
        <f t="shared" si="3"/>
        <v>IP8フレッツ 光ライトファミリータイプ(NTT東日本/NTT西日本)</v>
      </c>
      <c r="F237" s="50" t="s">
        <v>697</v>
      </c>
      <c r="G237" s="50" t="s">
        <v>646</v>
      </c>
    </row>
    <row r="238" spans="2:7" x14ac:dyDescent="0.4">
      <c r="B238" s="50" t="s">
        <v>39</v>
      </c>
      <c r="C238" s="50" t="s">
        <v>48</v>
      </c>
      <c r="D238" s="50" t="s">
        <v>221</v>
      </c>
      <c r="E238" s="50" t="str">
        <f t="shared" si="3"/>
        <v>IP8フレッツ 光ライトマンションタイプ(NTT東日本/NTT西日本)</v>
      </c>
      <c r="F238" s="50" t="s">
        <v>700</v>
      </c>
      <c r="G238" s="50" t="s">
        <v>646</v>
      </c>
    </row>
    <row r="239" spans="2:7" x14ac:dyDescent="0.4">
      <c r="B239" s="50" t="s">
        <v>39</v>
      </c>
      <c r="C239" s="50" t="s">
        <v>57</v>
      </c>
      <c r="D239" s="50" t="s">
        <v>230</v>
      </c>
      <c r="E239" s="50" t="str">
        <f t="shared" si="3"/>
        <v>IP8OCN光【光一括提供型】ファミリー 100M(NTT東日本)</v>
      </c>
      <c r="F239" s="50" t="s">
        <v>704</v>
      </c>
      <c r="G239" s="50" t="s">
        <v>646</v>
      </c>
    </row>
    <row r="240" spans="2:7" x14ac:dyDescent="0.4">
      <c r="B240" s="50" t="s">
        <v>39</v>
      </c>
      <c r="C240" s="50" t="s">
        <v>57</v>
      </c>
      <c r="D240" s="50" t="s">
        <v>231</v>
      </c>
      <c r="E240" s="50" t="str">
        <f t="shared" si="3"/>
        <v>IP8OCN光【光一括提供型】マンション 100M(NTT東日本)</v>
      </c>
      <c r="F240" s="50" t="s">
        <v>705</v>
      </c>
      <c r="G240" s="50" t="s">
        <v>646</v>
      </c>
    </row>
    <row r="241" spans="2:7" x14ac:dyDescent="0.4">
      <c r="B241" s="50" t="s">
        <v>39</v>
      </c>
      <c r="C241" s="50" t="s">
        <v>57</v>
      </c>
      <c r="D241" s="50" t="s">
        <v>232</v>
      </c>
      <c r="E241" s="50" t="str">
        <f t="shared" si="3"/>
        <v>IP8OCN光【光一括提供型】ファミリー 100M(NTT西日本)</v>
      </c>
      <c r="F241" s="50" t="s">
        <v>704</v>
      </c>
      <c r="G241" s="50" t="s">
        <v>646</v>
      </c>
    </row>
    <row r="242" spans="2:7" x14ac:dyDescent="0.4">
      <c r="B242" s="50" t="s">
        <v>39</v>
      </c>
      <c r="C242" s="50" t="s">
        <v>57</v>
      </c>
      <c r="D242" s="50" t="s">
        <v>233</v>
      </c>
      <c r="E242" s="50" t="str">
        <f t="shared" si="3"/>
        <v>IP8OCN光【光一括提供型】マンション 100M(NTT西日本)</v>
      </c>
      <c r="F242" s="50" t="s">
        <v>705</v>
      </c>
      <c r="G242" s="50" t="s">
        <v>646</v>
      </c>
    </row>
    <row r="243" spans="2:7" x14ac:dyDescent="0.4">
      <c r="B243" s="50" t="s">
        <v>39</v>
      </c>
      <c r="C243" s="50" t="s">
        <v>57</v>
      </c>
      <c r="D243" s="50" t="s">
        <v>234</v>
      </c>
      <c r="E243" s="50" t="str">
        <f t="shared" si="3"/>
        <v>IP8OCN光【光一括提供型】ファミリー 200M(NTT東日本)</v>
      </c>
      <c r="F243" s="50" t="s">
        <v>706</v>
      </c>
      <c r="G243" s="50" t="s">
        <v>646</v>
      </c>
    </row>
    <row r="244" spans="2:7" x14ac:dyDescent="0.4">
      <c r="B244" s="50" t="s">
        <v>39</v>
      </c>
      <c r="C244" s="50" t="s">
        <v>57</v>
      </c>
      <c r="D244" s="50" t="s">
        <v>235</v>
      </c>
      <c r="E244" s="50" t="str">
        <f t="shared" si="3"/>
        <v>IP8OCN光【光一括提供型】マンション 200M(NTT東日本)</v>
      </c>
      <c r="F244" s="50" t="s">
        <v>707</v>
      </c>
      <c r="G244" s="50" t="s">
        <v>646</v>
      </c>
    </row>
    <row r="245" spans="2:7" x14ac:dyDescent="0.4">
      <c r="B245" s="50" t="s">
        <v>39</v>
      </c>
      <c r="C245" s="50" t="s">
        <v>57</v>
      </c>
      <c r="D245" s="50" t="s">
        <v>236</v>
      </c>
      <c r="E245" s="50" t="str">
        <f t="shared" si="3"/>
        <v>IP8OCN光【光一括提供型】ファミリー 200M(NTT西日本)</v>
      </c>
      <c r="F245" s="50" t="s">
        <v>706</v>
      </c>
      <c r="G245" s="50" t="s">
        <v>646</v>
      </c>
    </row>
    <row r="246" spans="2:7" x14ac:dyDescent="0.4">
      <c r="B246" s="50" t="s">
        <v>39</v>
      </c>
      <c r="C246" s="50" t="s">
        <v>57</v>
      </c>
      <c r="D246" s="50" t="s">
        <v>237</v>
      </c>
      <c r="E246" s="50" t="str">
        <f t="shared" si="3"/>
        <v>IP8OCN光【光一括提供型】マンション 200M(NTT西日本)</v>
      </c>
      <c r="F246" s="50" t="s">
        <v>707</v>
      </c>
      <c r="G246" s="50" t="s">
        <v>646</v>
      </c>
    </row>
    <row r="247" spans="2:7" x14ac:dyDescent="0.4">
      <c r="B247" s="50" t="s">
        <v>39</v>
      </c>
      <c r="C247" s="50" t="s">
        <v>57</v>
      </c>
      <c r="D247" s="50" t="s">
        <v>240</v>
      </c>
      <c r="E247" s="50" t="str">
        <f t="shared" si="3"/>
        <v>IP8OCN光【光一括提供型】ファミリー 1G(NTT西日本)</v>
      </c>
      <c r="F247" s="50" t="s">
        <v>708</v>
      </c>
      <c r="G247" s="50" t="s">
        <v>646</v>
      </c>
    </row>
    <row r="248" spans="2:7" x14ac:dyDescent="0.4">
      <c r="B248" s="50" t="s">
        <v>39</v>
      </c>
      <c r="C248" s="50" t="s">
        <v>57</v>
      </c>
      <c r="D248" s="50" t="s">
        <v>241</v>
      </c>
      <c r="E248" s="50" t="str">
        <f t="shared" si="3"/>
        <v>IP8OCN光【光一括提供型】マンション 1G(NTT西日本)</v>
      </c>
      <c r="F248" s="50" t="s">
        <v>709</v>
      </c>
      <c r="G248" s="50" t="s">
        <v>646</v>
      </c>
    </row>
    <row r="249" spans="2:7" x14ac:dyDescent="0.4">
      <c r="B249" s="50" t="s">
        <v>39</v>
      </c>
      <c r="C249" s="50" t="s">
        <v>57</v>
      </c>
      <c r="D249" s="50" t="s">
        <v>238</v>
      </c>
      <c r="E249" s="50" t="str">
        <f t="shared" si="3"/>
        <v>IP8OCN光【光一括提供型】ファミリー 1G(NTT東日本)</v>
      </c>
      <c r="F249" s="50" t="s">
        <v>708</v>
      </c>
      <c r="G249" s="50" t="s">
        <v>646</v>
      </c>
    </row>
    <row r="250" spans="2:7" x14ac:dyDescent="0.4">
      <c r="B250" s="50" t="s">
        <v>39</v>
      </c>
      <c r="C250" s="50" t="s">
        <v>57</v>
      </c>
      <c r="D250" s="50" t="s">
        <v>239</v>
      </c>
      <c r="E250" s="50" t="str">
        <f t="shared" si="3"/>
        <v>IP8OCN光【光一括提供型】マンション 1G(NTT東日本)</v>
      </c>
      <c r="F250" s="50" t="s">
        <v>709</v>
      </c>
      <c r="G250" s="50" t="s">
        <v>646</v>
      </c>
    </row>
    <row r="251" spans="2:7" x14ac:dyDescent="0.4">
      <c r="B251" s="50" t="s">
        <v>39</v>
      </c>
      <c r="C251" s="50" t="s">
        <v>45</v>
      </c>
      <c r="D251" s="50" t="s">
        <v>242</v>
      </c>
      <c r="E251" s="50" t="str">
        <f t="shared" si="3"/>
        <v>IP8フレッツ 光ネクスト(IPoE 標準プラン)NTT東日本</v>
      </c>
      <c r="F251" s="50" t="s">
        <v>710</v>
      </c>
      <c r="G251" s="50" t="s">
        <v>579</v>
      </c>
    </row>
    <row r="252" spans="2:7" x14ac:dyDescent="0.4">
      <c r="B252" s="50" t="s">
        <v>39</v>
      </c>
      <c r="C252" s="50" t="s">
        <v>45</v>
      </c>
      <c r="D252" s="50" t="s">
        <v>243</v>
      </c>
      <c r="E252" s="50" t="str">
        <f t="shared" si="3"/>
        <v>IP8フレッツ 光ネクスト(IPoE 標準プラン)NTT西日本</v>
      </c>
      <c r="F252" s="50" t="s">
        <v>710</v>
      </c>
      <c r="G252" s="50" t="s">
        <v>579</v>
      </c>
    </row>
    <row r="253" spans="2:7" x14ac:dyDescent="0.4">
      <c r="B253" s="50" t="s">
        <v>39</v>
      </c>
      <c r="C253" s="50" t="s">
        <v>46</v>
      </c>
      <c r="D253" s="50" t="s">
        <v>242</v>
      </c>
      <c r="E253" s="50" t="str">
        <f t="shared" si="3"/>
        <v>IP8フレッツ 光ネクスト(IPoE ワイドプラン)NTT東日本</v>
      </c>
      <c r="F253" s="50" t="s">
        <v>711</v>
      </c>
      <c r="G253" s="50" t="s">
        <v>579</v>
      </c>
    </row>
    <row r="254" spans="2:7" x14ac:dyDescent="0.4">
      <c r="B254" s="50" t="s">
        <v>39</v>
      </c>
      <c r="C254" s="50" t="s">
        <v>46</v>
      </c>
      <c r="D254" s="50" t="s">
        <v>243</v>
      </c>
      <c r="E254" s="50" t="str">
        <f t="shared" si="3"/>
        <v>IP8フレッツ 光ネクスト(IPoE ワイドプラン)NTT西日本</v>
      </c>
      <c r="F254" s="50" t="s">
        <v>711</v>
      </c>
      <c r="G254" s="50" t="s">
        <v>579</v>
      </c>
    </row>
    <row r="255" spans="2:7" x14ac:dyDescent="0.4">
      <c r="B255" s="50" t="s">
        <v>39</v>
      </c>
      <c r="C255" s="50" t="s">
        <v>55</v>
      </c>
      <c r="D255" s="50" t="s">
        <v>230</v>
      </c>
      <c r="E255" s="50" t="str">
        <f t="shared" si="3"/>
        <v>IP8OCN光【光一括提供型】(IPoE 標準プラン)ファミリー 100M(NTT東日本)</v>
      </c>
      <c r="F255" s="50" t="s">
        <v>712</v>
      </c>
      <c r="G255" s="50" t="s">
        <v>579</v>
      </c>
    </row>
    <row r="256" spans="2:7" x14ac:dyDescent="0.4">
      <c r="B256" s="50" t="s">
        <v>39</v>
      </c>
      <c r="C256" s="50" t="s">
        <v>55</v>
      </c>
      <c r="D256" s="50" t="s">
        <v>231</v>
      </c>
      <c r="E256" s="50" t="str">
        <f t="shared" si="3"/>
        <v>IP8OCN光【光一括提供型】(IPoE 標準プラン)マンション 100M(NTT東日本)</v>
      </c>
      <c r="F256" s="50" t="s">
        <v>713</v>
      </c>
      <c r="G256" s="50" t="s">
        <v>579</v>
      </c>
    </row>
    <row r="257" spans="2:7" x14ac:dyDescent="0.4">
      <c r="B257" s="50" t="s">
        <v>39</v>
      </c>
      <c r="C257" s="50" t="s">
        <v>55</v>
      </c>
      <c r="D257" s="50" t="s">
        <v>232</v>
      </c>
      <c r="E257" s="50" t="str">
        <f t="shared" si="3"/>
        <v>IP8OCN光【光一括提供型】(IPoE 標準プラン)ファミリー 100M(NTT西日本)</v>
      </c>
      <c r="F257" s="50" t="s">
        <v>712</v>
      </c>
      <c r="G257" s="50" t="s">
        <v>579</v>
      </c>
    </row>
    <row r="258" spans="2:7" x14ac:dyDescent="0.4">
      <c r="B258" s="50" t="s">
        <v>39</v>
      </c>
      <c r="C258" s="50" t="s">
        <v>55</v>
      </c>
      <c r="D258" s="50" t="s">
        <v>233</v>
      </c>
      <c r="E258" s="50" t="str">
        <f t="shared" si="3"/>
        <v>IP8OCN光【光一括提供型】(IPoE 標準プラン)マンション 100M(NTT西日本)</v>
      </c>
      <c r="F258" s="50" t="s">
        <v>713</v>
      </c>
      <c r="G258" s="50" t="s">
        <v>579</v>
      </c>
    </row>
    <row r="259" spans="2:7" x14ac:dyDescent="0.4">
      <c r="B259" s="50" t="s">
        <v>39</v>
      </c>
      <c r="C259" s="50" t="s">
        <v>55</v>
      </c>
      <c r="D259" s="50" t="s">
        <v>234</v>
      </c>
      <c r="E259" s="50" t="str">
        <f t="shared" si="3"/>
        <v>IP8OCN光【光一括提供型】(IPoE 標準プラン)ファミリー 200M(NTT東日本)</v>
      </c>
      <c r="F259" s="50" t="s">
        <v>714</v>
      </c>
      <c r="G259" s="50" t="s">
        <v>579</v>
      </c>
    </row>
    <row r="260" spans="2:7" x14ac:dyDescent="0.4">
      <c r="B260" s="50" t="s">
        <v>39</v>
      </c>
      <c r="C260" s="50" t="s">
        <v>55</v>
      </c>
      <c r="D260" s="50" t="s">
        <v>235</v>
      </c>
      <c r="E260" s="50" t="str">
        <f t="shared" ref="E260:E323" si="4">B260&amp;C260&amp;D260</f>
        <v>IP8OCN光【光一括提供型】(IPoE 標準プラン)マンション 200M(NTT東日本)</v>
      </c>
      <c r="F260" s="50" t="s">
        <v>715</v>
      </c>
      <c r="G260" s="50" t="s">
        <v>579</v>
      </c>
    </row>
    <row r="261" spans="2:7" x14ac:dyDescent="0.4">
      <c r="B261" s="50" t="s">
        <v>39</v>
      </c>
      <c r="C261" s="50" t="s">
        <v>55</v>
      </c>
      <c r="D261" s="50" t="s">
        <v>236</v>
      </c>
      <c r="E261" s="50" t="str">
        <f t="shared" si="4"/>
        <v>IP8OCN光【光一括提供型】(IPoE 標準プラン)ファミリー 200M(NTT西日本)</v>
      </c>
      <c r="F261" s="50" t="s">
        <v>714</v>
      </c>
      <c r="G261" s="50" t="s">
        <v>579</v>
      </c>
    </row>
    <row r="262" spans="2:7" x14ac:dyDescent="0.4">
      <c r="B262" s="50" t="s">
        <v>39</v>
      </c>
      <c r="C262" s="50" t="s">
        <v>55</v>
      </c>
      <c r="D262" s="50" t="s">
        <v>237</v>
      </c>
      <c r="E262" s="50" t="str">
        <f t="shared" si="4"/>
        <v>IP8OCN光【光一括提供型】(IPoE 標準プラン)マンション 200M(NTT西日本)</v>
      </c>
      <c r="F262" s="50" t="s">
        <v>715</v>
      </c>
      <c r="G262" s="50" t="s">
        <v>579</v>
      </c>
    </row>
    <row r="263" spans="2:7" x14ac:dyDescent="0.4">
      <c r="B263" s="50" t="s">
        <v>39</v>
      </c>
      <c r="C263" s="50" t="s">
        <v>55</v>
      </c>
      <c r="D263" s="50" t="s">
        <v>240</v>
      </c>
      <c r="E263" s="50" t="str">
        <f t="shared" si="4"/>
        <v>IP8OCN光【光一括提供型】(IPoE 標準プラン)ファミリー 1G(NTT西日本)</v>
      </c>
      <c r="F263" s="50" t="s">
        <v>716</v>
      </c>
      <c r="G263" s="50" t="s">
        <v>579</v>
      </c>
    </row>
    <row r="264" spans="2:7" x14ac:dyDescent="0.4">
      <c r="B264" s="50" t="s">
        <v>39</v>
      </c>
      <c r="C264" s="50" t="s">
        <v>55</v>
      </c>
      <c r="D264" s="50" t="s">
        <v>241</v>
      </c>
      <c r="E264" s="50" t="str">
        <f t="shared" si="4"/>
        <v>IP8OCN光【光一括提供型】(IPoE 標準プラン)マンション 1G(NTT西日本)</v>
      </c>
      <c r="F264" s="50" t="s">
        <v>717</v>
      </c>
      <c r="G264" s="50" t="s">
        <v>579</v>
      </c>
    </row>
    <row r="265" spans="2:7" x14ac:dyDescent="0.4">
      <c r="B265" s="50" t="s">
        <v>39</v>
      </c>
      <c r="C265" s="50" t="s">
        <v>55</v>
      </c>
      <c r="D265" s="50" t="s">
        <v>238</v>
      </c>
      <c r="E265" s="50" t="str">
        <f t="shared" si="4"/>
        <v>IP8OCN光【光一括提供型】(IPoE 標準プラン)ファミリー 1G(NTT東日本)</v>
      </c>
      <c r="F265" s="50" t="s">
        <v>716</v>
      </c>
      <c r="G265" s="50" t="s">
        <v>579</v>
      </c>
    </row>
    <row r="266" spans="2:7" x14ac:dyDescent="0.4">
      <c r="B266" s="50" t="s">
        <v>39</v>
      </c>
      <c r="C266" s="50" t="s">
        <v>55</v>
      </c>
      <c r="D266" s="50" t="s">
        <v>239</v>
      </c>
      <c r="E266" s="50" t="str">
        <f t="shared" si="4"/>
        <v>IP8OCN光【光一括提供型】(IPoE 標準プラン)マンション 1G(NTT東日本)</v>
      </c>
      <c r="F266" s="50" t="s">
        <v>717</v>
      </c>
      <c r="G266" s="50" t="s">
        <v>579</v>
      </c>
    </row>
    <row r="267" spans="2:7" x14ac:dyDescent="0.4">
      <c r="B267" s="50" t="s">
        <v>39</v>
      </c>
      <c r="C267" s="50" t="s">
        <v>56</v>
      </c>
      <c r="D267" s="50" t="s">
        <v>230</v>
      </c>
      <c r="E267" s="50" t="str">
        <f t="shared" si="4"/>
        <v>IP8OCN光【光一括提供型】(IPoE ワイドプラン)ファミリー 100M(NTT東日本)</v>
      </c>
      <c r="F267" s="50" t="s">
        <v>718</v>
      </c>
      <c r="G267" s="50" t="s">
        <v>579</v>
      </c>
    </row>
    <row r="268" spans="2:7" x14ac:dyDescent="0.4">
      <c r="B268" s="50" t="s">
        <v>39</v>
      </c>
      <c r="C268" s="50" t="s">
        <v>56</v>
      </c>
      <c r="D268" s="50" t="s">
        <v>231</v>
      </c>
      <c r="E268" s="50" t="str">
        <f t="shared" si="4"/>
        <v>IP8OCN光【光一括提供型】(IPoE ワイドプラン)マンション 100M(NTT東日本)</v>
      </c>
      <c r="F268" s="50" t="s">
        <v>719</v>
      </c>
      <c r="G268" s="50" t="s">
        <v>579</v>
      </c>
    </row>
    <row r="269" spans="2:7" x14ac:dyDescent="0.4">
      <c r="B269" s="50" t="s">
        <v>39</v>
      </c>
      <c r="C269" s="50" t="s">
        <v>56</v>
      </c>
      <c r="D269" s="50" t="s">
        <v>232</v>
      </c>
      <c r="E269" s="50" t="str">
        <f t="shared" si="4"/>
        <v>IP8OCN光【光一括提供型】(IPoE ワイドプラン)ファミリー 100M(NTT西日本)</v>
      </c>
      <c r="F269" s="50" t="s">
        <v>718</v>
      </c>
      <c r="G269" s="50" t="s">
        <v>579</v>
      </c>
    </row>
    <row r="270" spans="2:7" x14ac:dyDescent="0.4">
      <c r="B270" s="50" t="s">
        <v>39</v>
      </c>
      <c r="C270" s="50" t="s">
        <v>56</v>
      </c>
      <c r="D270" s="50" t="s">
        <v>233</v>
      </c>
      <c r="E270" s="50" t="str">
        <f t="shared" si="4"/>
        <v>IP8OCN光【光一括提供型】(IPoE ワイドプラン)マンション 100M(NTT西日本)</v>
      </c>
      <c r="F270" s="50" t="s">
        <v>719</v>
      </c>
      <c r="G270" s="50" t="s">
        <v>579</v>
      </c>
    </row>
    <row r="271" spans="2:7" x14ac:dyDescent="0.4">
      <c r="B271" s="50" t="s">
        <v>39</v>
      </c>
      <c r="C271" s="50" t="s">
        <v>56</v>
      </c>
      <c r="D271" s="50" t="s">
        <v>234</v>
      </c>
      <c r="E271" s="50" t="str">
        <f t="shared" si="4"/>
        <v>IP8OCN光【光一括提供型】(IPoE ワイドプラン)ファミリー 200M(NTT東日本)</v>
      </c>
      <c r="F271" s="50" t="s">
        <v>720</v>
      </c>
      <c r="G271" s="50" t="s">
        <v>579</v>
      </c>
    </row>
    <row r="272" spans="2:7" x14ac:dyDescent="0.4">
      <c r="B272" s="50" t="s">
        <v>39</v>
      </c>
      <c r="C272" s="50" t="s">
        <v>56</v>
      </c>
      <c r="D272" s="50" t="s">
        <v>235</v>
      </c>
      <c r="E272" s="50" t="str">
        <f t="shared" si="4"/>
        <v>IP8OCN光【光一括提供型】(IPoE ワイドプラン)マンション 200M(NTT東日本)</v>
      </c>
      <c r="F272" s="50" t="s">
        <v>721</v>
      </c>
      <c r="G272" s="50" t="s">
        <v>579</v>
      </c>
    </row>
    <row r="273" spans="2:7" x14ac:dyDescent="0.4">
      <c r="B273" s="50" t="s">
        <v>39</v>
      </c>
      <c r="C273" s="50" t="s">
        <v>56</v>
      </c>
      <c r="D273" s="50" t="s">
        <v>236</v>
      </c>
      <c r="E273" s="50" t="str">
        <f t="shared" si="4"/>
        <v>IP8OCN光【光一括提供型】(IPoE ワイドプラン)ファミリー 200M(NTT西日本)</v>
      </c>
      <c r="F273" s="50" t="s">
        <v>720</v>
      </c>
      <c r="G273" s="50" t="s">
        <v>579</v>
      </c>
    </row>
    <row r="274" spans="2:7" x14ac:dyDescent="0.4">
      <c r="B274" s="50" t="s">
        <v>39</v>
      </c>
      <c r="C274" s="50" t="s">
        <v>56</v>
      </c>
      <c r="D274" s="50" t="s">
        <v>237</v>
      </c>
      <c r="E274" s="50" t="str">
        <f t="shared" si="4"/>
        <v>IP8OCN光【光一括提供型】(IPoE ワイドプラン)マンション 200M(NTT西日本)</v>
      </c>
      <c r="F274" s="50" t="s">
        <v>721</v>
      </c>
      <c r="G274" s="50" t="s">
        <v>579</v>
      </c>
    </row>
    <row r="275" spans="2:7" x14ac:dyDescent="0.4">
      <c r="B275" s="50" t="s">
        <v>39</v>
      </c>
      <c r="C275" s="50" t="s">
        <v>56</v>
      </c>
      <c r="D275" s="50" t="s">
        <v>240</v>
      </c>
      <c r="E275" s="50" t="str">
        <f t="shared" si="4"/>
        <v>IP8OCN光【光一括提供型】(IPoE ワイドプラン)ファミリー 1G(NTT西日本)</v>
      </c>
      <c r="F275" s="50" t="s">
        <v>722</v>
      </c>
      <c r="G275" s="50" t="s">
        <v>579</v>
      </c>
    </row>
    <row r="276" spans="2:7" x14ac:dyDescent="0.4">
      <c r="B276" s="50" t="s">
        <v>39</v>
      </c>
      <c r="C276" s="50" t="s">
        <v>56</v>
      </c>
      <c r="D276" s="50" t="s">
        <v>241</v>
      </c>
      <c r="E276" s="50" t="str">
        <f t="shared" si="4"/>
        <v>IP8OCN光【光一括提供型】(IPoE ワイドプラン)マンション 1G(NTT西日本)</v>
      </c>
      <c r="F276" s="50" t="s">
        <v>723</v>
      </c>
      <c r="G276" s="50" t="s">
        <v>579</v>
      </c>
    </row>
    <row r="277" spans="2:7" x14ac:dyDescent="0.4">
      <c r="B277" s="50" t="s">
        <v>39</v>
      </c>
      <c r="C277" s="50" t="s">
        <v>56</v>
      </c>
      <c r="D277" s="50" t="s">
        <v>238</v>
      </c>
      <c r="E277" s="50" t="str">
        <f t="shared" si="4"/>
        <v>IP8OCN光【光一括提供型】(IPoE ワイドプラン)ファミリー 1G(NTT東日本)</v>
      </c>
      <c r="F277" s="50" t="s">
        <v>722</v>
      </c>
      <c r="G277" s="50" t="s">
        <v>579</v>
      </c>
    </row>
    <row r="278" spans="2:7" x14ac:dyDescent="0.4">
      <c r="B278" s="50" t="s">
        <v>39</v>
      </c>
      <c r="C278" s="50" t="s">
        <v>56</v>
      </c>
      <c r="D278" s="50" t="s">
        <v>239</v>
      </c>
      <c r="E278" s="50" t="str">
        <f t="shared" si="4"/>
        <v>IP8OCN光【光一括提供型】(IPoE ワイドプラン)マンション 1G(NTT東日本)</v>
      </c>
      <c r="F278" s="50" t="s">
        <v>723</v>
      </c>
      <c r="G278" s="50" t="s">
        <v>579</v>
      </c>
    </row>
    <row r="279" spans="2:7" x14ac:dyDescent="0.4">
      <c r="B279" s="50" t="s">
        <v>39</v>
      </c>
      <c r="C279" s="50" t="s">
        <v>54</v>
      </c>
      <c r="D279" s="50" t="s">
        <v>244</v>
      </c>
      <c r="E279" s="50" t="str">
        <f t="shared" si="4"/>
        <v>IP8OCN ADSLサービス(F)モアⅢ(47M)(NTT東日本)</v>
      </c>
      <c r="F279" s="50" t="s">
        <v>724</v>
      </c>
      <c r="G279" s="50" t="s">
        <v>633</v>
      </c>
    </row>
    <row r="280" spans="2:7" x14ac:dyDescent="0.4">
      <c r="B280" s="50" t="s">
        <v>39</v>
      </c>
      <c r="C280" s="50" t="s">
        <v>54</v>
      </c>
      <c r="D280" s="50" t="s">
        <v>245</v>
      </c>
      <c r="E280" s="50" t="str">
        <f t="shared" si="4"/>
        <v>IP8OCN ADSLサービス(F)モアスペシャル(47M)(NTT西日本)</v>
      </c>
      <c r="F280" s="50" t="s">
        <v>725</v>
      </c>
      <c r="G280" s="50" t="s">
        <v>633</v>
      </c>
    </row>
    <row r="281" spans="2:7" x14ac:dyDescent="0.4">
      <c r="B281" s="50" t="s">
        <v>39</v>
      </c>
      <c r="C281" s="50" t="s">
        <v>54</v>
      </c>
      <c r="D281" s="50" t="s">
        <v>246</v>
      </c>
      <c r="E281" s="50" t="str">
        <f t="shared" si="4"/>
        <v>IP8OCN ADSLサービス(F)モアⅡ(40M)(NTT東日本)</v>
      </c>
      <c r="F281" s="50" t="s">
        <v>726</v>
      </c>
      <c r="G281" s="50" t="s">
        <v>633</v>
      </c>
    </row>
    <row r="282" spans="2:7" x14ac:dyDescent="0.4">
      <c r="B282" s="50" t="s">
        <v>39</v>
      </c>
      <c r="C282" s="50" t="s">
        <v>54</v>
      </c>
      <c r="D282" s="50" t="s">
        <v>247</v>
      </c>
      <c r="E282" s="50" t="str">
        <f t="shared" si="4"/>
        <v>IP8OCN ADSLサービス(F)モア40(40M)(NTT西日本)</v>
      </c>
      <c r="F282" s="50" t="s">
        <v>727</v>
      </c>
      <c r="G282" s="50" t="s">
        <v>633</v>
      </c>
    </row>
    <row r="283" spans="2:7" x14ac:dyDescent="0.4">
      <c r="B283" s="50" t="s">
        <v>39</v>
      </c>
      <c r="C283" s="50" t="s">
        <v>54</v>
      </c>
      <c r="D283" s="50" t="s">
        <v>248</v>
      </c>
      <c r="E283" s="50" t="str">
        <f t="shared" si="4"/>
        <v>IP8OCN ADSLサービス(F)モア24(24M)(NTT西日本)</v>
      </c>
      <c r="F283" s="50" t="s">
        <v>728</v>
      </c>
      <c r="G283" s="50" t="s">
        <v>633</v>
      </c>
    </row>
    <row r="284" spans="2:7" x14ac:dyDescent="0.4">
      <c r="B284" s="50" t="s">
        <v>39</v>
      </c>
      <c r="C284" s="50" t="s">
        <v>54</v>
      </c>
      <c r="D284" s="50" t="s">
        <v>249</v>
      </c>
      <c r="E284" s="50" t="str">
        <f t="shared" si="4"/>
        <v>IP8OCN ADSLサービス(F)モア(12M)(NTT東日本)</v>
      </c>
      <c r="F284" s="50" t="s">
        <v>729</v>
      </c>
      <c r="G284" s="50" t="s">
        <v>633</v>
      </c>
    </row>
    <row r="285" spans="2:7" x14ac:dyDescent="0.4">
      <c r="B285" s="50" t="s">
        <v>39</v>
      </c>
      <c r="C285" s="50" t="s">
        <v>54</v>
      </c>
      <c r="D285" s="50" t="s">
        <v>250</v>
      </c>
      <c r="E285" s="50" t="str">
        <f t="shared" si="4"/>
        <v>IP8OCN ADSLサービス(F)モア(12M)(NTT西日本)</v>
      </c>
      <c r="F285" s="50" t="s">
        <v>730</v>
      </c>
      <c r="G285" s="50" t="s">
        <v>633</v>
      </c>
    </row>
    <row r="286" spans="2:7" x14ac:dyDescent="0.4">
      <c r="B286" s="50" t="s">
        <v>39</v>
      </c>
      <c r="C286" s="50" t="s">
        <v>54</v>
      </c>
      <c r="D286" s="50" t="s">
        <v>251</v>
      </c>
      <c r="E286" s="50" t="str">
        <f t="shared" si="4"/>
        <v>IP8OCN ADSLサービス(F)8M(NTT東日本)</v>
      </c>
      <c r="F286" s="50" t="s">
        <v>731</v>
      </c>
      <c r="G286" s="50" t="s">
        <v>633</v>
      </c>
    </row>
    <row r="287" spans="2:7" x14ac:dyDescent="0.4">
      <c r="B287" s="50" t="s">
        <v>39</v>
      </c>
      <c r="C287" s="50" t="s">
        <v>54</v>
      </c>
      <c r="D287" s="50" t="s">
        <v>252</v>
      </c>
      <c r="E287" s="50" t="str">
        <f t="shared" si="4"/>
        <v>IP8OCN ADSLサービス(F)8M(NTT西日本)</v>
      </c>
      <c r="F287" s="50" t="s">
        <v>732</v>
      </c>
      <c r="G287" s="50" t="s">
        <v>633</v>
      </c>
    </row>
    <row r="288" spans="2:7" x14ac:dyDescent="0.4">
      <c r="B288" s="50" t="s">
        <v>39</v>
      </c>
      <c r="C288" s="50" t="s">
        <v>54</v>
      </c>
      <c r="D288" s="50" t="s">
        <v>253</v>
      </c>
      <c r="E288" s="50" t="str">
        <f t="shared" si="4"/>
        <v>IP8OCN ADSLサービス(F)1.5M(NTT東日本)</v>
      </c>
      <c r="F288" s="50" t="s">
        <v>733</v>
      </c>
      <c r="G288" s="50" t="s">
        <v>633</v>
      </c>
    </row>
    <row r="289" spans="2:7" x14ac:dyDescent="0.4">
      <c r="B289" s="50" t="s">
        <v>39</v>
      </c>
      <c r="C289" s="50" t="s">
        <v>54</v>
      </c>
      <c r="D289" s="50" t="s">
        <v>254</v>
      </c>
      <c r="E289" s="50" t="str">
        <f t="shared" si="4"/>
        <v>IP8OCN ADSLサービス(F)1.5M(NTT西日本)</v>
      </c>
      <c r="F289" s="50" t="s">
        <v>734</v>
      </c>
      <c r="G289" s="50" t="s">
        <v>633</v>
      </c>
    </row>
    <row r="290" spans="2:7" x14ac:dyDescent="0.4">
      <c r="B290" s="50" t="s">
        <v>39</v>
      </c>
      <c r="C290" s="50" t="s">
        <v>54</v>
      </c>
      <c r="D290" s="50" t="s">
        <v>212</v>
      </c>
      <c r="E290" s="50" t="str">
        <f t="shared" si="4"/>
        <v>IP8OCN ADSLサービス(F)モアⅢ(47M)・ビジネスタイプ(NTT東日本)</v>
      </c>
      <c r="F290" s="50" t="s">
        <v>735</v>
      </c>
      <c r="G290" s="50" t="s">
        <v>635</v>
      </c>
    </row>
    <row r="291" spans="2:7" x14ac:dyDescent="0.4">
      <c r="B291" s="50" t="s">
        <v>39</v>
      </c>
      <c r="C291" s="50" t="s">
        <v>54</v>
      </c>
      <c r="D291" s="50" t="s">
        <v>255</v>
      </c>
      <c r="E291" s="50" t="str">
        <f t="shared" si="4"/>
        <v>IP8OCN ADSLサービス(F)モアⅡ(40M)・ビジネスタイプ(NTT東日本)</v>
      </c>
      <c r="F291" s="50" t="s">
        <v>736</v>
      </c>
      <c r="G291" s="50" t="s">
        <v>635</v>
      </c>
    </row>
    <row r="292" spans="2:7" x14ac:dyDescent="0.4">
      <c r="B292" s="50" t="s">
        <v>39</v>
      </c>
      <c r="C292" s="50" t="s">
        <v>53</v>
      </c>
      <c r="D292" s="50" t="s">
        <v>256</v>
      </c>
      <c r="E292" s="50" t="str">
        <f t="shared" si="4"/>
        <v>IP8OCN 光サービス(F)「光ネクスト」ファミリータイプ(NTT東日本)</v>
      </c>
      <c r="F292" s="50" t="s">
        <v>737</v>
      </c>
      <c r="G292" s="50" t="s">
        <v>646</v>
      </c>
    </row>
    <row r="293" spans="2:7" x14ac:dyDescent="0.4">
      <c r="B293" s="50" t="s">
        <v>39</v>
      </c>
      <c r="C293" s="50" t="s">
        <v>53</v>
      </c>
      <c r="D293" s="50" t="s">
        <v>257</v>
      </c>
      <c r="E293" s="50" t="str">
        <f t="shared" si="4"/>
        <v>IP8OCN 光サービス(F)「光ネクスト」ファミリータイプ(NTT西日本)</v>
      </c>
      <c r="F293" s="50" t="s">
        <v>738</v>
      </c>
      <c r="G293" s="50" t="s">
        <v>646</v>
      </c>
    </row>
    <row r="294" spans="2:7" x14ac:dyDescent="0.4">
      <c r="B294" s="50" t="s">
        <v>39</v>
      </c>
      <c r="C294" s="50" t="s">
        <v>53</v>
      </c>
      <c r="D294" s="50" t="s">
        <v>258</v>
      </c>
      <c r="E294" s="50" t="str">
        <f t="shared" si="4"/>
        <v>IP8OCN 光サービス(F)「光ネクスト」ファミリー・ハイスピードタイプ(NTT東日本)</v>
      </c>
      <c r="F294" s="50" t="s">
        <v>739</v>
      </c>
      <c r="G294" s="50" t="s">
        <v>646</v>
      </c>
    </row>
    <row r="295" spans="2:7" x14ac:dyDescent="0.4">
      <c r="B295" s="50" t="s">
        <v>39</v>
      </c>
      <c r="C295" s="50" t="s">
        <v>53</v>
      </c>
      <c r="D295" s="50" t="s">
        <v>259</v>
      </c>
      <c r="E295" s="50" t="str">
        <f t="shared" si="4"/>
        <v>IP8OCN 光サービス(F)「光ネクスト」ファミリー・ハイスピードタイプ(NTT西日本)</v>
      </c>
      <c r="F295" s="50" t="s">
        <v>740</v>
      </c>
      <c r="G295" s="50" t="s">
        <v>646</v>
      </c>
    </row>
    <row r="296" spans="2:7" x14ac:dyDescent="0.4">
      <c r="B296" s="50" t="s">
        <v>39</v>
      </c>
      <c r="C296" s="50" t="s">
        <v>53</v>
      </c>
      <c r="D296" s="50" t="s">
        <v>223</v>
      </c>
      <c r="E296" s="50" t="str">
        <f t="shared" si="4"/>
        <v>IP8OCN 光サービス(F)「光ネクスト」ファミリー・スーパーハイスピードタイプ隼(NTT西日本)</v>
      </c>
      <c r="F296" s="50" t="s">
        <v>741</v>
      </c>
      <c r="G296" s="50" t="s">
        <v>646</v>
      </c>
    </row>
    <row r="297" spans="2:7" x14ac:dyDescent="0.4">
      <c r="B297" s="50" t="s">
        <v>39</v>
      </c>
      <c r="C297" s="50" t="s">
        <v>53</v>
      </c>
      <c r="D297" s="50" t="s">
        <v>274</v>
      </c>
      <c r="E297" s="50" t="str">
        <f t="shared" si="4"/>
        <v>IP8OCN 光サービス(F)「光ネクスト」ビジネスタイプ(NTT東日本)</v>
      </c>
      <c r="F297" s="50" t="s">
        <v>742</v>
      </c>
      <c r="G297" s="50" t="s">
        <v>646</v>
      </c>
    </row>
    <row r="298" spans="2:7" x14ac:dyDescent="0.4">
      <c r="B298" s="50" t="s">
        <v>39</v>
      </c>
      <c r="C298" s="50" t="s">
        <v>53</v>
      </c>
      <c r="D298" s="50" t="s">
        <v>275</v>
      </c>
      <c r="E298" s="50" t="str">
        <f t="shared" si="4"/>
        <v>IP8OCN 光サービス(F)「光ネクスト」ビジネスタイプ(NTT西日本)</v>
      </c>
      <c r="F298" s="50" t="s">
        <v>743</v>
      </c>
      <c r="G298" s="50" t="s">
        <v>646</v>
      </c>
    </row>
    <row r="299" spans="2:7" x14ac:dyDescent="0.4">
      <c r="B299" s="50" t="s">
        <v>39</v>
      </c>
      <c r="C299" s="50" t="s">
        <v>53</v>
      </c>
      <c r="D299" s="50" t="s">
        <v>225</v>
      </c>
      <c r="E299" s="50" t="str">
        <f t="shared" si="4"/>
        <v>IP8OCN 光サービス(F)「光ネクスト」プライオ1(NTT東日本)</v>
      </c>
      <c r="F299" s="50" t="s">
        <v>744</v>
      </c>
      <c r="G299" s="50" t="s">
        <v>646</v>
      </c>
    </row>
    <row r="300" spans="2:7" x14ac:dyDescent="0.4">
      <c r="B300" s="50" t="s">
        <v>39</v>
      </c>
      <c r="C300" s="50" t="s">
        <v>53</v>
      </c>
      <c r="D300" s="50" t="s">
        <v>270</v>
      </c>
      <c r="E300" s="50" t="str">
        <f t="shared" si="4"/>
        <v>IP8OCN 光サービス(F)「光ネクスト」プライオ10(NTT東日本)</v>
      </c>
      <c r="F300" s="50" t="s">
        <v>745</v>
      </c>
      <c r="G300" s="50" t="s">
        <v>646</v>
      </c>
    </row>
    <row r="301" spans="2:7" x14ac:dyDescent="0.4">
      <c r="B301" s="50" t="s">
        <v>39</v>
      </c>
      <c r="C301" s="50" t="s">
        <v>53</v>
      </c>
      <c r="D301" s="50" t="s">
        <v>226</v>
      </c>
      <c r="E301" s="50" t="str">
        <f t="shared" si="4"/>
        <v>IP8OCN 光サービス(F)「光ネクスト」ギガファミリー・スマートタイプ(NTT東日本)</v>
      </c>
      <c r="F301" s="50" t="s">
        <v>746</v>
      </c>
      <c r="G301" s="50" t="s">
        <v>646</v>
      </c>
    </row>
    <row r="302" spans="2:7" x14ac:dyDescent="0.4">
      <c r="B302" s="50" t="s">
        <v>39</v>
      </c>
      <c r="C302" s="50" t="s">
        <v>53</v>
      </c>
      <c r="D302" s="50" t="s">
        <v>228</v>
      </c>
      <c r="E302" s="50" t="str">
        <f t="shared" si="4"/>
        <v>IP8OCN 光サービス(F)「光ネクスト」ファミリー・ギガラインタイプ(NTT東日本)</v>
      </c>
      <c r="F302" s="50" t="s">
        <v>747</v>
      </c>
      <c r="G302" s="50" t="s">
        <v>646</v>
      </c>
    </row>
    <row r="303" spans="2:7" x14ac:dyDescent="0.4">
      <c r="B303" s="50" t="s">
        <v>40</v>
      </c>
      <c r="C303" s="50" t="s">
        <v>52</v>
      </c>
      <c r="D303" s="50" t="s">
        <v>206</v>
      </c>
      <c r="E303" s="50" t="str">
        <f t="shared" si="4"/>
        <v>IP16フレッツ・ADSL1.5Mタイプ</v>
      </c>
      <c r="F303" s="50" t="s">
        <v>748</v>
      </c>
      <c r="G303" s="50" t="s">
        <v>633</v>
      </c>
    </row>
    <row r="304" spans="2:7" x14ac:dyDescent="0.4">
      <c r="B304" s="50" t="s">
        <v>40</v>
      </c>
      <c r="C304" s="50" t="s">
        <v>52</v>
      </c>
      <c r="D304" s="50" t="s">
        <v>207</v>
      </c>
      <c r="E304" s="50" t="str">
        <f t="shared" si="4"/>
        <v>IP16フレッツ・ADSL8Mタイプ</v>
      </c>
      <c r="F304" s="50" t="s">
        <v>748</v>
      </c>
      <c r="G304" s="50" t="s">
        <v>633</v>
      </c>
    </row>
    <row r="305" spans="2:7" x14ac:dyDescent="0.4">
      <c r="B305" s="50" t="s">
        <v>40</v>
      </c>
      <c r="C305" s="50" t="s">
        <v>52</v>
      </c>
      <c r="D305" s="50" t="s">
        <v>208</v>
      </c>
      <c r="E305" s="50" t="str">
        <f t="shared" si="4"/>
        <v>IP16フレッツ・ADSLモア(12M)</v>
      </c>
      <c r="F305" s="50" t="s">
        <v>748</v>
      </c>
      <c r="G305" s="50" t="s">
        <v>633</v>
      </c>
    </row>
    <row r="306" spans="2:7" x14ac:dyDescent="0.4">
      <c r="B306" s="50" t="s">
        <v>40</v>
      </c>
      <c r="C306" s="50" t="s">
        <v>52</v>
      </c>
      <c r="D306" s="50" t="s">
        <v>209</v>
      </c>
      <c r="E306" s="50" t="str">
        <f t="shared" si="4"/>
        <v>IP16フレッツ・ADSLモアⅡ(24Mタイプ)/モア24(24タイプ)</v>
      </c>
      <c r="F306" s="50" t="s">
        <v>748</v>
      </c>
      <c r="G306" s="50" t="s">
        <v>633</v>
      </c>
    </row>
    <row r="307" spans="2:7" x14ac:dyDescent="0.4">
      <c r="B307" s="50" t="s">
        <v>40</v>
      </c>
      <c r="C307" s="50" t="s">
        <v>52</v>
      </c>
      <c r="D307" s="50" t="s">
        <v>210</v>
      </c>
      <c r="E307" s="50" t="str">
        <f t="shared" si="4"/>
        <v>IP16フレッツ・ADSLモアⅡ(40M)/モア40(40Mタイプ)</v>
      </c>
      <c r="F307" s="50" t="s">
        <v>748</v>
      </c>
      <c r="G307" s="50" t="s">
        <v>633</v>
      </c>
    </row>
    <row r="308" spans="2:7" x14ac:dyDescent="0.4">
      <c r="B308" s="50" t="s">
        <v>40</v>
      </c>
      <c r="C308" s="50" t="s">
        <v>52</v>
      </c>
      <c r="D308" s="50" t="s">
        <v>211</v>
      </c>
      <c r="E308" s="50" t="str">
        <f t="shared" si="4"/>
        <v>IP16フレッツ・ADSLモアⅢ(47M)・モアスペシャル(47M)</v>
      </c>
      <c r="F308" s="50" t="s">
        <v>748</v>
      </c>
      <c r="G308" s="50" t="s">
        <v>633</v>
      </c>
    </row>
    <row r="309" spans="2:7" x14ac:dyDescent="0.4">
      <c r="B309" s="50" t="s">
        <v>40</v>
      </c>
      <c r="C309" s="50" t="s">
        <v>52</v>
      </c>
      <c r="D309" s="50" t="s">
        <v>212</v>
      </c>
      <c r="E309" s="50" t="str">
        <f t="shared" si="4"/>
        <v>IP16フレッツ・ADSLモアⅢ(47M)・ビジネスタイプ(NTT東日本)</v>
      </c>
      <c r="F309" s="50" t="s">
        <v>749</v>
      </c>
      <c r="G309" s="50" t="s">
        <v>635</v>
      </c>
    </row>
    <row r="310" spans="2:7" x14ac:dyDescent="0.4">
      <c r="B310" s="50" t="s">
        <v>40</v>
      </c>
      <c r="C310" s="50" t="s">
        <v>52</v>
      </c>
      <c r="D310" s="50" t="s">
        <v>213</v>
      </c>
      <c r="E310" s="50" t="str">
        <f t="shared" si="4"/>
        <v>IP16フレッツ・ADSLモアⅡ(24M)・ビジネスタイプ(NTT東日本)</v>
      </c>
      <c r="F310" s="50" t="s">
        <v>749</v>
      </c>
      <c r="G310" s="50" t="s">
        <v>635</v>
      </c>
    </row>
    <row r="311" spans="2:7" x14ac:dyDescent="0.4">
      <c r="B311" s="50" t="s">
        <v>40</v>
      </c>
      <c r="C311" s="50" t="s">
        <v>50</v>
      </c>
      <c r="D311" s="50" t="s">
        <v>215</v>
      </c>
      <c r="E311" s="50" t="str">
        <f t="shared" si="4"/>
        <v>IP16Bフレッツベーシックタイプ(NTT東日本/NTT西日本)</v>
      </c>
      <c r="F311" s="50" t="s">
        <v>750</v>
      </c>
      <c r="G311" s="50" t="s">
        <v>641</v>
      </c>
    </row>
    <row r="312" spans="2:7" x14ac:dyDescent="0.4">
      <c r="B312" s="50" t="s">
        <v>40</v>
      </c>
      <c r="C312" s="50" t="s">
        <v>50</v>
      </c>
      <c r="D312" s="50" t="s">
        <v>269</v>
      </c>
      <c r="E312" s="50" t="str">
        <f t="shared" si="4"/>
        <v>IP16Bフレッツビジネスタイプ(NTT東日本/NTT西日本)</v>
      </c>
      <c r="F312" s="50" t="s">
        <v>751</v>
      </c>
      <c r="G312" s="50" t="s">
        <v>643</v>
      </c>
    </row>
    <row r="313" spans="2:7" x14ac:dyDescent="0.4">
      <c r="B313" s="50" t="s">
        <v>40</v>
      </c>
      <c r="C313" s="50" t="s">
        <v>47</v>
      </c>
      <c r="D313" s="50" t="s">
        <v>219</v>
      </c>
      <c r="E313" s="50" t="str">
        <f t="shared" si="4"/>
        <v>IP16フレッツ 光ネクストファミリータイプ(NTT東日本/NTT西日本)</v>
      </c>
      <c r="F313" s="50" t="s">
        <v>752</v>
      </c>
      <c r="G313" s="50" t="s">
        <v>646</v>
      </c>
    </row>
    <row r="314" spans="2:7" x14ac:dyDescent="0.4">
      <c r="B314" s="50" t="s">
        <v>40</v>
      </c>
      <c r="C314" s="50" t="s">
        <v>47</v>
      </c>
      <c r="D314" s="50" t="s">
        <v>220</v>
      </c>
      <c r="E314" s="50" t="str">
        <f t="shared" si="4"/>
        <v>IP16フレッツ 光ネクストファミリー・ハイスピードタイプ(NTT東日本/NTT西日本)</v>
      </c>
      <c r="F314" s="50" t="s">
        <v>752</v>
      </c>
      <c r="G314" s="50" t="s">
        <v>646</v>
      </c>
    </row>
    <row r="315" spans="2:7" x14ac:dyDescent="0.4">
      <c r="B315" s="50" t="s">
        <v>40</v>
      </c>
      <c r="C315" s="50" t="s">
        <v>47</v>
      </c>
      <c r="D315" s="50" t="s">
        <v>223</v>
      </c>
      <c r="E315" s="50" t="str">
        <f t="shared" si="4"/>
        <v>IP16フレッツ 光ネクストファミリー・スーパーハイスピードタイプ隼(NTT西日本)</v>
      </c>
      <c r="F315" s="50" t="s">
        <v>752</v>
      </c>
      <c r="G315" s="50" t="s">
        <v>646</v>
      </c>
    </row>
    <row r="316" spans="2:7" x14ac:dyDescent="0.4">
      <c r="B316" s="50" t="s">
        <v>40</v>
      </c>
      <c r="C316" s="50" t="s">
        <v>47</v>
      </c>
      <c r="D316" s="50" t="s">
        <v>269</v>
      </c>
      <c r="E316" s="50" t="str">
        <f t="shared" si="4"/>
        <v>IP16フレッツ 光ネクストビジネスタイプ(NTT東日本/NTT西日本)</v>
      </c>
      <c r="F316" s="50" t="s">
        <v>751</v>
      </c>
      <c r="G316" s="50" t="s">
        <v>646</v>
      </c>
    </row>
    <row r="317" spans="2:7" x14ac:dyDescent="0.4">
      <c r="B317" s="50" t="s">
        <v>40</v>
      </c>
      <c r="C317" s="50" t="s">
        <v>47</v>
      </c>
      <c r="D317" s="50" t="s">
        <v>225</v>
      </c>
      <c r="E317" s="50" t="str">
        <f t="shared" si="4"/>
        <v>IP16フレッツ 光ネクストプライオ1(NTT東日本)</v>
      </c>
      <c r="F317" s="50" t="s">
        <v>753</v>
      </c>
      <c r="G317" s="50" t="s">
        <v>646</v>
      </c>
    </row>
    <row r="318" spans="2:7" x14ac:dyDescent="0.4">
      <c r="B318" s="50" t="s">
        <v>40</v>
      </c>
      <c r="C318" s="50" t="s">
        <v>47</v>
      </c>
      <c r="D318" s="50" t="s">
        <v>270</v>
      </c>
      <c r="E318" s="50" t="str">
        <f t="shared" si="4"/>
        <v>IP16フレッツ 光ネクストプライオ10(NTT東日本)</v>
      </c>
      <c r="F318" s="50" t="s">
        <v>754</v>
      </c>
      <c r="G318" s="50" t="s">
        <v>646</v>
      </c>
    </row>
    <row r="319" spans="2:7" x14ac:dyDescent="0.4">
      <c r="B319" s="50" t="s">
        <v>40</v>
      </c>
      <c r="C319" s="50" t="s">
        <v>47</v>
      </c>
      <c r="D319" s="50" t="s">
        <v>226</v>
      </c>
      <c r="E319" s="50" t="str">
        <f t="shared" si="4"/>
        <v>IP16フレッツ 光ネクストギガファミリー・スマートタイプ(NTT東日本)</v>
      </c>
      <c r="F319" s="50" t="s">
        <v>755</v>
      </c>
      <c r="G319" s="50" t="s">
        <v>646</v>
      </c>
    </row>
    <row r="320" spans="2:7" x14ac:dyDescent="0.4">
      <c r="B320" s="50" t="s">
        <v>40</v>
      </c>
      <c r="C320" s="50" t="s">
        <v>47</v>
      </c>
      <c r="D320" s="50" t="s">
        <v>227</v>
      </c>
      <c r="E320" s="50" t="str">
        <f t="shared" si="4"/>
        <v>IP16フレッツ 光ネクストギガマンション・スマートタイプ(NTT東日本)</v>
      </c>
      <c r="F320" s="50" t="s">
        <v>755</v>
      </c>
      <c r="G320" s="50" t="s">
        <v>646</v>
      </c>
    </row>
    <row r="321" spans="2:7" x14ac:dyDescent="0.4">
      <c r="B321" s="50" t="s">
        <v>40</v>
      </c>
      <c r="C321" s="50" t="s">
        <v>47</v>
      </c>
      <c r="D321" s="50" t="s">
        <v>228</v>
      </c>
      <c r="E321" s="50" t="str">
        <f t="shared" si="4"/>
        <v>IP16フレッツ 光ネクストファミリー・ギガラインタイプ(NTT東日本)</v>
      </c>
      <c r="F321" s="50" t="s">
        <v>755</v>
      </c>
      <c r="G321" s="50" t="s">
        <v>646</v>
      </c>
    </row>
    <row r="322" spans="2:7" x14ac:dyDescent="0.4">
      <c r="B322" s="50" t="s">
        <v>40</v>
      </c>
      <c r="C322" s="50" t="s">
        <v>47</v>
      </c>
      <c r="D322" s="50" t="s">
        <v>229</v>
      </c>
      <c r="E322" s="50" t="str">
        <f t="shared" si="4"/>
        <v>IP16フレッツ 光ネクストマンション・ギガラインタイプ(NTT東日本)</v>
      </c>
      <c r="F322" s="50" t="s">
        <v>755</v>
      </c>
      <c r="G322" s="50" t="s">
        <v>646</v>
      </c>
    </row>
    <row r="323" spans="2:7" x14ac:dyDescent="0.4">
      <c r="B323" s="50" t="s">
        <v>40</v>
      </c>
      <c r="C323" s="50" t="s">
        <v>48</v>
      </c>
      <c r="D323" s="50" t="s">
        <v>219</v>
      </c>
      <c r="E323" s="50" t="str">
        <f t="shared" si="4"/>
        <v>IP16フレッツ 光ライトファミリータイプ(NTT東日本/NTT西日本)</v>
      </c>
      <c r="F323" s="50" t="s">
        <v>752</v>
      </c>
      <c r="G323" s="50" t="s">
        <v>646</v>
      </c>
    </row>
    <row r="324" spans="2:7" x14ac:dyDescent="0.4">
      <c r="B324" s="50" t="s">
        <v>40</v>
      </c>
      <c r="C324" s="50" t="s">
        <v>57</v>
      </c>
      <c r="D324" s="50" t="s">
        <v>230</v>
      </c>
      <c r="E324" s="50" t="str">
        <f t="shared" ref="E324:E387" si="5">B324&amp;C324&amp;D324</f>
        <v>IP16OCN光【光一括提供型】ファミリー 100M(NTT東日本)</v>
      </c>
      <c r="F324" s="50" t="s">
        <v>756</v>
      </c>
      <c r="G324" s="50" t="s">
        <v>646</v>
      </c>
    </row>
    <row r="325" spans="2:7" x14ac:dyDescent="0.4">
      <c r="B325" s="50" t="s">
        <v>40</v>
      </c>
      <c r="C325" s="50" t="s">
        <v>57</v>
      </c>
      <c r="D325" s="50" t="s">
        <v>232</v>
      </c>
      <c r="E325" s="50" t="str">
        <f t="shared" si="5"/>
        <v>IP16OCN光【光一括提供型】ファミリー 100M(NTT西日本)</v>
      </c>
      <c r="F325" s="50" t="s">
        <v>756</v>
      </c>
      <c r="G325" s="50" t="s">
        <v>646</v>
      </c>
    </row>
    <row r="326" spans="2:7" x14ac:dyDescent="0.4">
      <c r="B326" s="50" t="s">
        <v>40</v>
      </c>
      <c r="C326" s="50" t="s">
        <v>57</v>
      </c>
      <c r="D326" s="50" t="s">
        <v>234</v>
      </c>
      <c r="E326" s="50" t="str">
        <f t="shared" si="5"/>
        <v>IP16OCN光【光一括提供型】ファミリー 200M(NTT東日本)</v>
      </c>
      <c r="F326" s="50" t="s">
        <v>757</v>
      </c>
      <c r="G326" s="50" t="s">
        <v>646</v>
      </c>
    </row>
    <row r="327" spans="2:7" x14ac:dyDescent="0.4">
      <c r="B327" s="50" t="s">
        <v>40</v>
      </c>
      <c r="C327" s="50" t="s">
        <v>57</v>
      </c>
      <c r="D327" s="50" t="s">
        <v>236</v>
      </c>
      <c r="E327" s="50" t="str">
        <f t="shared" si="5"/>
        <v>IP16OCN光【光一括提供型】ファミリー 200M(NTT西日本)</v>
      </c>
      <c r="F327" s="50" t="s">
        <v>757</v>
      </c>
      <c r="G327" s="50" t="s">
        <v>646</v>
      </c>
    </row>
    <row r="328" spans="2:7" x14ac:dyDescent="0.4">
      <c r="B328" s="50" t="s">
        <v>40</v>
      </c>
      <c r="C328" s="50" t="s">
        <v>57</v>
      </c>
      <c r="D328" s="50" t="s">
        <v>240</v>
      </c>
      <c r="E328" s="50" t="str">
        <f t="shared" si="5"/>
        <v>IP16OCN光【光一括提供型】ファミリー 1G(NTT西日本)</v>
      </c>
      <c r="F328" s="50" t="s">
        <v>758</v>
      </c>
      <c r="G328" s="50" t="s">
        <v>646</v>
      </c>
    </row>
    <row r="329" spans="2:7" x14ac:dyDescent="0.4">
      <c r="B329" s="50" t="s">
        <v>40</v>
      </c>
      <c r="C329" s="50" t="s">
        <v>57</v>
      </c>
      <c r="D329" s="50" t="s">
        <v>238</v>
      </c>
      <c r="E329" s="50" t="str">
        <f t="shared" si="5"/>
        <v>IP16OCN光【光一括提供型】ファミリー 1G(NTT東日本)</v>
      </c>
      <c r="F329" s="50" t="s">
        <v>758</v>
      </c>
      <c r="G329" s="50" t="s">
        <v>646</v>
      </c>
    </row>
    <row r="330" spans="2:7" x14ac:dyDescent="0.4">
      <c r="B330" s="50" t="s">
        <v>40</v>
      </c>
      <c r="C330" s="50" t="s">
        <v>57</v>
      </c>
      <c r="D330" s="50" t="s">
        <v>239</v>
      </c>
      <c r="E330" s="50" t="str">
        <f t="shared" si="5"/>
        <v>IP16OCN光【光一括提供型】マンション 1G(NTT東日本)</v>
      </c>
      <c r="F330" s="50" t="s">
        <v>759</v>
      </c>
      <c r="G330" s="50" t="s">
        <v>646</v>
      </c>
    </row>
    <row r="331" spans="2:7" x14ac:dyDescent="0.4">
      <c r="B331" s="50" t="s">
        <v>40</v>
      </c>
      <c r="C331" s="50" t="s">
        <v>45</v>
      </c>
      <c r="D331" s="50" t="s">
        <v>242</v>
      </c>
      <c r="E331" s="50" t="str">
        <f t="shared" si="5"/>
        <v>IP16フレッツ 光ネクスト(IPoE 標準プラン)NTT東日本</v>
      </c>
      <c r="F331" s="50" t="s">
        <v>760</v>
      </c>
      <c r="G331" s="50" t="s">
        <v>579</v>
      </c>
    </row>
    <row r="332" spans="2:7" x14ac:dyDescent="0.4">
      <c r="B332" s="50" t="s">
        <v>40</v>
      </c>
      <c r="C332" s="50" t="s">
        <v>45</v>
      </c>
      <c r="D332" s="50" t="s">
        <v>243</v>
      </c>
      <c r="E332" s="50" t="str">
        <f t="shared" si="5"/>
        <v>IP16フレッツ 光ネクスト(IPoE 標準プラン)NTT西日本</v>
      </c>
      <c r="F332" s="50" t="s">
        <v>760</v>
      </c>
      <c r="G332" s="50" t="s">
        <v>579</v>
      </c>
    </row>
    <row r="333" spans="2:7" x14ac:dyDescent="0.4">
      <c r="B333" s="50" t="s">
        <v>40</v>
      </c>
      <c r="C333" s="50" t="s">
        <v>46</v>
      </c>
      <c r="D333" s="50" t="s">
        <v>242</v>
      </c>
      <c r="E333" s="50" t="str">
        <f t="shared" si="5"/>
        <v>IP16フレッツ 光ネクスト(IPoE ワイドプラン)NTT東日本</v>
      </c>
      <c r="F333" s="50" t="s">
        <v>761</v>
      </c>
      <c r="G333" s="50" t="s">
        <v>579</v>
      </c>
    </row>
    <row r="334" spans="2:7" x14ac:dyDescent="0.4">
      <c r="B334" s="50" t="s">
        <v>40</v>
      </c>
      <c r="C334" s="50" t="s">
        <v>46</v>
      </c>
      <c r="D334" s="50" t="s">
        <v>243</v>
      </c>
      <c r="E334" s="50" t="str">
        <f t="shared" si="5"/>
        <v>IP16フレッツ 光ネクスト(IPoE ワイドプラン)NTT西日本</v>
      </c>
      <c r="F334" s="50" t="s">
        <v>761</v>
      </c>
      <c r="G334" s="50" t="s">
        <v>579</v>
      </c>
    </row>
    <row r="335" spans="2:7" x14ac:dyDescent="0.4">
      <c r="B335" s="50" t="s">
        <v>40</v>
      </c>
      <c r="C335" s="50" t="s">
        <v>55</v>
      </c>
      <c r="D335" s="50" t="s">
        <v>230</v>
      </c>
      <c r="E335" s="50" t="str">
        <f t="shared" si="5"/>
        <v>IP16OCN光【光一括提供型】(IPoE 標準プラン)ファミリー 100M(NTT東日本)</v>
      </c>
      <c r="F335" s="50" t="s">
        <v>762</v>
      </c>
      <c r="G335" s="50" t="s">
        <v>579</v>
      </c>
    </row>
    <row r="336" spans="2:7" x14ac:dyDescent="0.4">
      <c r="B336" s="50" t="s">
        <v>40</v>
      </c>
      <c r="C336" s="50" t="s">
        <v>55</v>
      </c>
      <c r="D336" s="50" t="s">
        <v>232</v>
      </c>
      <c r="E336" s="50" t="str">
        <f t="shared" si="5"/>
        <v>IP16OCN光【光一括提供型】(IPoE 標準プラン)ファミリー 100M(NTT西日本)</v>
      </c>
      <c r="F336" s="50" t="s">
        <v>762</v>
      </c>
      <c r="G336" s="50" t="s">
        <v>579</v>
      </c>
    </row>
    <row r="337" spans="2:7" x14ac:dyDescent="0.4">
      <c r="B337" s="50" t="s">
        <v>40</v>
      </c>
      <c r="C337" s="50" t="s">
        <v>55</v>
      </c>
      <c r="D337" s="50" t="s">
        <v>234</v>
      </c>
      <c r="E337" s="50" t="str">
        <f t="shared" si="5"/>
        <v>IP16OCN光【光一括提供型】(IPoE 標準プラン)ファミリー 200M(NTT東日本)</v>
      </c>
      <c r="F337" s="50" t="s">
        <v>763</v>
      </c>
      <c r="G337" s="50" t="s">
        <v>579</v>
      </c>
    </row>
    <row r="338" spans="2:7" x14ac:dyDescent="0.4">
      <c r="B338" s="50" t="s">
        <v>40</v>
      </c>
      <c r="C338" s="50" t="s">
        <v>55</v>
      </c>
      <c r="D338" s="50" t="s">
        <v>236</v>
      </c>
      <c r="E338" s="50" t="str">
        <f t="shared" si="5"/>
        <v>IP16OCN光【光一括提供型】(IPoE 標準プラン)ファミリー 200M(NTT西日本)</v>
      </c>
      <c r="F338" s="50" t="s">
        <v>763</v>
      </c>
      <c r="G338" s="50" t="s">
        <v>579</v>
      </c>
    </row>
    <row r="339" spans="2:7" x14ac:dyDescent="0.4">
      <c r="B339" s="50" t="s">
        <v>40</v>
      </c>
      <c r="C339" s="50" t="s">
        <v>55</v>
      </c>
      <c r="D339" s="50" t="s">
        <v>240</v>
      </c>
      <c r="E339" s="50" t="str">
        <f t="shared" si="5"/>
        <v>IP16OCN光【光一括提供型】(IPoE 標準プラン)ファミリー 1G(NTT西日本)</v>
      </c>
      <c r="F339" s="50" t="s">
        <v>764</v>
      </c>
      <c r="G339" s="50" t="s">
        <v>579</v>
      </c>
    </row>
    <row r="340" spans="2:7" x14ac:dyDescent="0.4">
      <c r="B340" s="50" t="s">
        <v>40</v>
      </c>
      <c r="C340" s="50" t="s">
        <v>55</v>
      </c>
      <c r="D340" s="50" t="s">
        <v>238</v>
      </c>
      <c r="E340" s="50" t="str">
        <f t="shared" si="5"/>
        <v>IP16OCN光【光一括提供型】(IPoE 標準プラン)ファミリー 1G(NTT東日本)</v>
      </c>
      <c r="F340" s="50" t="s">
        <v>764</v>
      </c>
      <c r="G340" s="50" t="s">
        <v>579</v>
      </c>
    </row>
    <row r="341" spans="2:7" x14ac:dyDescent="0.4">
      <c r="B341" s="50" t="s">
        <v>40</v>
      </c>
      <c r="C341" s="50" t="s">
        <v>55</v>
      </c>
      <c r="D341" s="50" t="s">
        <v>239</v>
      </c>
      <c r="E341" s="50" t="str">
        <f t="shared" si="5"/>
        <v>IP16OCN光【光一括提供型】(IPoE 標準プラン)マンション 1G(NTT東日本)</v>
      </c>
      <c r="F341" s="50" t="s">
        <v>765</v>
      </c>
      <c r="G341" s="50" t="s">
        <v>579</v>
      </c>
    </row>
    <row r="342" spans="2:7" x14ac:dyDescent="0.4">
      <c r="B342" s="50" t="s">
        <v>40</v>
      </c>
      <c r="C342" s="50" t="s">
        <v>56</v>
      </c>
      <c r="D342" s="50" t="s">
        <v>230</v>
      </c>
      <c r="E342" s="50" t="str">
        <f t="shared" si="5"/>
        <v>IP16OCN光【光一括提供型】(IPoE ワイドプラン)ファミリー 100M(NTT東日本)</v>
      </c>
      <c r="F342" s="50" t="s">
        <v>766</v>
      </c>
      <c r="G342" s="50" t="s">
        <v>579</v>
      </c>
    </row>
    <row r="343" spans="2:7" x14ac:dyDescent="0.4">
      <c r="B343" s="50" t="s">
        <v>40</v>
      </c>
      <c r="C343" s="50" t="s">
        <v>56</v>
      </c>
      <c r="D343" s="50" t="s">
        <v>232</v>
      </c>
      <c r="E343" s="50" t="str">
        <f t="shared" si="5"/>
        <v>IP16OCN光【光一括提供型】(IPoE ワイドプラン)ファミリー 100M(NTT西日本)</v>
      </c>
      <c r="F343" s="50" t="s">
        <v>766</v>
      </c>
      <c r="G343" s="50" t="s">
        <v>579</v>
      </c>
    </row>
    <row r="344" spans="2:7" x14ac:dyDescent="0.4">
      <c r="B344" s="50" t="s">
        <v>40</v>
      </c>
      <c r="C344" s="50" t="s">
        <v>56</v>
      </c>
      <c r="D344" s="50" t="s">
        <v>234</v>
      </c>
      <c r="E344" s="50" t="str">
        <f t="shared" si="5"/>
        <v>IP16OCN光【光一括提供型】(IPoE ワイドプラン)ファミリー 200M(NTT東日本)</v>
      </c>
      <c r="F344" s="50" t="s">
        <v>767</v>
      </c>
      <c r="G344" s="50" t="s">
        <v>579</v>
      </c>
    </row>
    <row r="345" spans="2:7" x14ac:dyDescent="0.4">
      <c r="B345" s="50" t="s">
        <v>40</v>
      </c>
      <c r="C345" s="50" t="s">
        <v>56</v>
      </c>
      <c r="D345" s="50" t="s">
        <v>236</v>
      </c>
      <c r="E345" s="50" t="str">
        <f t="shared" si="5"/>
        <v>IP16OCN光【光一括提供型】(IPoE ワイドプラン)ファミリー 200M(NTT西日本)</v>
      </c>
      <c r="F345" s="50" t="s">
        <v>767</v>
      </c>
      <c r="G345" s="50" t="s">
        <v>579</v>
      </c>
    </row>
    <row r="346" spans="2:7" x14ac:dyDescent="0.4">
      <c r="B346" s="50" t="s">
        <v>40</v>
      </c>
      <c r="C346" s="50" t="s">
        <v>56</v>
      </c>
      <c r="D346" s="50" t="s">
        <v>240</v>
      </c>
      <c r="E346" s="50" t="str">
        <f t="shared" si="5"/>
        <v>IP16OCN光【光一括提供型】(IPoE ワイドプラン)ファミリー 1G(NTT西日本)</v>
      </c>
      <c r="F346" s="50" t="s">
        <v>768</v>
      </c>
      <c r="G346" s="50" t="s">
        <v>579</v>
      </c>
    </row>
    <row r="347" spans="2:7" x14ac:dyDescent="0.4">
      <c r="B347" s="50" t="s">
        <v>40</v>
      </c>
      <c r="C347" s="50" t="s">
        <v>56</v>
      </c>
      <c r="D347" s="50" t="s">
        <v>238</v>
      </c>
      <c r="E347" s="50" t="str">
        <f t="shared" si="5"/>
        <v>IP16OCN光【光一括提供型】(IPoE ワイドプラン)ファミリー 1G(NTT東日本)</v>
      </c>
      <c r="F347" s="50" t="s">
        <v>768</v>
      </c>
      <c r="G347" s="50" t="s">
        <v>579</v>
      </c>
    </row>
    <row r="348" spans="2:7" x14ac:dyDescent="0.4">
      <c r="B348" s="50" t="s">
        <v>40</v>
      </c>
      <c r="C348" s="50" t="s">
        <v>56</v>
      </c>
      <c r="D348" s="50" t="s">
        <v>239</v>
      </c>
      <c r="E348" s="50" t="str">
        <f t="shared" si="5"/>
        <v>IP16OCN光【光一括提供型】(IPoE ワイドプラン)マンション 1G(NTT東日本)</v>
      </c>
      <c r="F348" s="50" t="s">
        <v>769</v>
      </c>
      <c r="G348" s="50" t="s">
        <v>579</v>
      </c>
    </row>
    <row r="349" spans="2:7" x14ac:dyDescent="0.4">
      <c r="B349" s="50" t="s">
        <v>40</v>
      </c>
      <c r="C349" s="50" t="s">
        <v>54</v>
      </c>
      <c r="D349" s="50" t="s">
        <v>244</v>
      </c>
      <c r="E349" s="50" t="str">
        <f t="shared" si="5"/>
        <v>IP16OCN ADSLサービス(F)モアⅢ(47M)(NTT東日本)</v>
      </c>
      <c r="F349" s="50" t="s">
        <v>770</v>
      </c>
      <c r="G349" s="50" t="s">
        <v>633</v>
      </c>
    </row>
    <row r="350" spans="2:7" x14ac:dyDescent="0.4">
      <c r="B350" s="50" t="s">
        <v>40</v>
      </c>
      <c r="C350" s="50" t="s">
        <v>54</v>
      </c>
      <c r="D350" s="50" t="s">
        <v>245</v>
      </c>
      <c r="E350" s="50" t="str">
        <f t="shared" si="5"/>
        <v>IP16OCN ADSLサービス(F)モアスペシャル(47M)(NTT西日本)</v>
      </c>
      <c r="F350" s="50" t="s">
        <v>771</v>
      </c>
      <c r="G350" s="50" t="s">
        <v>633</v>
      </c>
    </row>
    <row r="351" spans="2:7" x14ac:dyDescent="0.4">
      <c r="B351" s="50" t="s">
        <v>40</v>
      </c>
      <c r="C351" s="50" t="s">
        <v>54</v>
      </c>
      <c r="D351" s="50" t="s">
        <v>246</v>
      </c>
      <c r="E351" s="50" t="str">
        <f t="shared" si="5"/>
        <v>IP16OCN ADSLサービス(F)モアⅡ(40M)(NTT東日本)</v>
      </c>
      <c r="F351" s="50" t="s">
        <v>772</v>
      </c>
      <c r="G351" s="50" t="s">
        <v>633</v>
      </c>
    </row>
    <row r="352" spans="2:7" x14ac:dyDescent="0.4">
      <c r="B352" s="50" t="s">
        <v>40</v>
      </c>
      <c r="C352" s="50" t="s">
        <v>54</v>
      </c>
      <c r="D352" s="50" t="s">
        <v>247</v>
      </c>
      <c r="E352" s="50" t="str">
        <f t="shared" si="5"/>
        <v>IP16OCN ADSLサービス(F)モア40(40M)(NTT西日本)</v>
      </c>
      <c r="F352" s="50" t="s">
        <v>773</v>
      </c>
      <c r="G352" s="50" t="s">
        <v>633</v>
      </c>
    </row>
    <row r="353" spans="2:7" x14ac:dyDescent="0.4">
      <c r="B353" s="50" t="s">
        <v>40</v>
      </c>
      <c r="C353" s="50" t="s">
        <v>54</v>
      </c>
      <c r="D353" s="50" t="s">
        <v>248</v>
      </c>
      <c r="E353" s="50" t="str">
        <f t="shared" si="5"/>
        <v>IP16OCN ADSLサービス(F)モア24(24M)(NTT西日本)</v>
      </c>
      <c r="F353" s="50" t="s">
        <v>774</v>
      </c>
      <c r="G353" s="50" t="s">
        <v>633</v>
      </c>
    </row>
    <row r="354" spans="2:7" x14ac:dyDescent="0.4">
      <c r="B354" s="50" t="s">
        <v>40</v>
      </c>
      <c r="C354" s="50" t="s">
        <v>54</v>
      </c>
      <c r="D354" s="50" t="s">
        <v>249</v>
      </c>
      <c r="E354" s="50" t="str">
        <f t="shared" si="5"/>
        <v>IP16OCN ADSLサービス(F)モア(12M)(NTT東日本)</v>
      </c>
      <c r="F354" s="50" t="s">
        <v>775</v>
      </c>
      <c r="G354" s="50" t="s">
        <v>633</v>
      </c>
    </row>
    <row r="355" spans="2:7" x14ac:dyDescent="0.4">
      <c r="B355" s="50" t="s">
        <v>40</v>
      </c>
      <c r="C355" s="50" t="s">
        <v>54</v>
      </c>
      <c r="D355" s="50" t="s">
        <v>250</v>
      </c>
      <c r="E355" s="50" t="str">
        <f t="shared" si="5"/>
        <v>IP16OCN ADSLサービス(F)モア(12M)(NTT西日本)</v>
      </c>
      <c r="F355" s="50" t="s">
        <v>776</v>
      </c>
      <c r="G355" s="50" t="s">
        <v>633</v>
      </c>
    </row>
    <row r="356" spans="2:7" x14ac:dyDescent="0.4">
      <c r="B356" s="50" t="s">
        <v>40</v>
      </c>
      <c r="C356" s="50" t="s">
        <v>54</v>
      </c>
      <c r="D356" s="50" t="s">
        <v>251</v>
      </c>
      <c r="E356" s="50" t="str">
        <f t="shared" si="5"/>
        <v>IP16OCN ADSLサービス(F)8M(NTT東日本)</v>
      </c>
      <c r="F356" s="50" t="s">
        <v>777</v>
      </c>
      <c r="G356" s="50" t="s">
        <v>633</v>
      </c>
    </row>
    <row r="357" spans="2:7" x14ac:dyDescent="0.4">
      <c r="B357" s="50" t="s">
        <v>40</v>
      </c>
      <c r="C357" s="50" t="s">
        <v>54</v>
      </c>
      <c r="D357" s="50" t="s">
        <v>252</v>
      </c>
      <c r="E357" s="50" t="str">
        <f t="shared" si="5"/>
        <v>IP16OCN ADSLサービス(F)8M(NTT西日本)</v>
      </c>
      <c r="F357" s="50" t="s">
        <v>778</v>
      </c>
      <c r="G357" s="50" t="s">
        <v>633</v>
      </c>
    </row>
    <row r="358" spans="2:7" x14ac:dyDescent="0.4">
      <c r="B358" s="50" t="s">
        <v>40</v>
      </c>
      <c r="C358" s="50" t="s">
        <v>54</v>
      </c>
      <c r="D358" s="50" t="s">
        <v>253</v>
      </c>
      <c r="E358" s="50" t="str">
        <f t="shared" si="5"/>
        <v>IP16OCN ADSLサービス(F)1.5M(NTT東日本)</v>
      </c>
      <c r="F358" s="50" t="s">
        <v>779</v>
      </c>
      <c r="G358" s="50" t="s">
        <v>633</v>
      </c>
    </row>
    <row r="359" spans="2:7" x14ac:dyDescent="0.4">
      <c r="B359" s="50" t="s">
        <v>40</v>
      </c>
      <c r="C359" s="50" t="s">
        <v>54</v>
      </c>
      <c r="D359" s="50" t="s">
        <v>254</v>
      </c>
      <c r="E359" s="50" t="str">
        <f t="shared" si="5"/>
        <v>IP16OCN ADSLサービス(F)1.5M(NTT西日本)</v>
      </c>
      <c r="F359" s="50" t="s">
        <v>780</v>
      </c>
      <c r="G359" s="50" t="s">
        <v>633</v>
      </c>
    </row>
    <row r="360" spans="2:7" x14ac:dyDescent="0.4">
      <c r="B360" s="50" t="s">
        <v>40</v>
      </c>
      <c r="C360" s="50" t="s">
        <v>54</v>
      </c>
      <c r="D360" s="50" t="s">
        <v>212</v>
      </c>
      <c r="E360" s="50" t="str">
        <f t="shared" si="5"/>
        <v>IP16OCN ADSLサービス(F)モアⅢ(47M)・ビジネスタイプ(NTT東日本)</v>
      </c>
      <c r="F360" s="50" t="s">
        <v>781</v>
      </c>
      <c r="G360" s="50" t="s">
        <v>635</v>
      </c>
    </row>
    <row r="361" spans="2:7" x14ac:dyDescent="0.4">
      <c r="B361" s="50" t="s">
        <v>40</v>
      </c>
      <c r="C361" s="50" t="s">
        <v>54</v>
      </c>
      <c r="D361" s="50" t="s">
        <v>255</v>
      </c>
      <c r="E361" s="50" t="str">
        <f t="shared" si="5"/>
        <v>IP16OCN ADSLサービス(F)モアⅡ(40M)・ビジネスタイプ(NTT東日本)</v>
      </c>
      <c r="F361" s="50" t="s">
        <v>782</v>
      </c>
      <c r="G361" s="50" t="s">
        <v>635</v>
      </c>
    </row>
    <row r="362" spans="2:7" x14ac:dyDescent="0.4">
      <c r="B362" s="50" t="s">
        <v>40</v>
      </c>
      <c r="C362" s="50" t="s">
        <v>53</v>
      </c>
      <c r="D362" s="50" t="s">
        <v>256</v>
      </c>
      <c r="E362" s="50" t="str">
        <f t="shared" si="5"/>
        <v>IP16OCN 光サービス(F)「光ネクスト」ファミリータイプ(NTT東日本)</v>
      </c>
      <c r="F362" s="50" t="s">
        <v>783</v>
      </c>
      <c r="G362" s="50" t="s">
        <v>646</v>
      </c>
    </row>
    <row r="363" spans="2:7" x14ac:dyDescent="0.4">
      <c r="B363" s="50" t="s">
        <v>40</v>
      </c>
      <c r="C363" s="50" t="s">
        <v>53</v>
      </c>
      <c r="D363" s="50" t="s">
        <v>257</v>
      </c>
      <c r="E363" s="50" t="str">
        <f t="shared" si="5"/>
        <v>IP16OCN 光サービス(F)「光ネクスト」ファミリータイプ(NTT西日本)</v>
      </c>
      <c r="F363" s="50" t="s">
        <v>783</v>
      </c>
      <c r="G363" s="50" t="s">
        <v>646</v>
      </c>
    </row>
    <row r="364" spans="2:7" x14ac:dyDescent="0.4">
      <c r="B364" s="50" t="s">
        <v>40</v>
      </c>
      <c r="C364" s="50" t="s">
        <v>53</v>
      </c>
      <c r="D364" s="50" t="s">
        <v>258</v>
      </c>
      <c r="E364" s="50" t="str">
        <f t="shared" si="5"/>
        <v>IP16OCN 光サービス(F)「光ネクスト」ファミリー・ハイスピードタイプ(NTT東日本)</v>
      </c>
      <c r="F364" s="50" t="s">
        <v>784</v>
      </c>
      <c r="G364" s="50" t="s">
        <v>646</v>
      </c>
    </row>
    <row r="365" spans="2:7" x14ac:dyDescent="0.4">
      <c r="B365" s="50" t="s">
        <v>40</v>
      </c>
      <c r="C365" s="50" t="s">
        <v>53</v>
      </c>
      <c r="D365" s="50" t="s">
        <v>259</v>
      </c>
      <c r="E365" s="50" t="str">
        <f t="shared" si="5"/>
        <v>IP16OCN 光サービス(F)「光ネクスト」ファミリー・ハイスピードタイプ(NTT西日本)</v>
      </c>
      <c r="F365" s="50" t="s">
        <v>785</v>
      </c>
      <c r="G365" s="50" t="s">
        <v>646</v>
      </c>
    </row>
    <row r="366" spans="2:7" x14ac:dyDescent="0.4">
      <c r="B366" s="50" t="s">
        <v>40</v>
      </c>
      <c r="C366" s="50" t="s">
        <v>53</v>
      </c>
      <c r="D366" s="50" t="s">
        <v>223</v>
      </c>
      <c r="E366" s="50" t="str">
        <f t="shared" si="5"/>
        <v>IP16OCN 光サービス(F)「光ネクスト」ファミリー・スーパーハイスピードタイプ隼(NTT西日本)</v>
      </c>
      <c r="F366" s="50" t="s">
        <v>786</v>
      </c>
      <c r="G366" s="50" t="s">
        <v>646</v>
      </c>
    </row>
    <row r="367" spans="2:7" x14ac:dyDescent="0.4">
      <c r="B367" s="50" t="s">
        <v>40</v>
      </c>
      <c r="C367" s="50" t="s">
        <v>53</v>
      </c>
      <c r="D367" s="50" t="s">
        <v>274</v>
      </c>
      <c r="E367" s="50" t="str">
        <f t="shared" si="5"/>
        <v>IP16OCN 光サービス(F)「光ネクスト」ビジネスタイプ(NTT東日本)</v>
      </c>
      <c r="F367" s="50" t="s">
        <v>787</v>
      </c>
      <c r="G367" s="50" t="s">
        <v>646</v>
      </c>
    </row>
    <row r="368" spans="2:7" x14ac:dyDescent="0.4">
      <c r="B368" s="50" t="s">
        <v>40</v>
      </c>
      <c r="C368" s="50" t="s">
        <v>53</v>
      </c>
      <c r="D368" s="50" t="s">
        <v>275</v>
      </c>
      <c r="E368" s="50" t="str">
        <f t="shared" si="5"/>
        <v>IP16OCN 光サービス(F)「光ネクスト」ビジネスタイプ(NTT西日本)</v>
      </c>
      <c r="F368" s="50" t="s">
        <v>788</v>
      </c>
      <c r="G368" s="50" t="s">
        <v>646</v>
      </c>
    </row>
    <row r="369" spans="2:7" x14ac:dyDescent="0.4">
      <c r="B369" s="50" t="s">
        <v>40</v>
      </c>
      <c r="C369" s="50" t="s">
        <v>53</v>
      </c>
      <c r="D369" s="50" t="s">
        <v>225</v>
      </c>
      <c r="E369" s="50" t="str">
        <f t="shared" si="5"/>
        <v>IP16OCN 光サービス(F)「光ネクスト」プライオ1(NTT東日本)</v>
      </c>
      <c r="F369" s="50" t="s">
        <v>789</v>
      </c>
      <c r="G369" s="50" t="s">
        <v>646</v>
      </c>
    </row>
    <row r="370" spans="2:7" x14ac:dyDescent="0.4">
      <c r="B370" s="50" t="s">
        <v>40</v>
      </c>
      <c r="C370" s="50" t="s">
        <v>53</v>
      </c>
      <c r="D370" s="50" t="s">
        <v>270</v>
      </c>
      <c r="E370" s="50" t="str">
        <f t="shared" si="5"/>
        <v>IP16OCN 光サービス(F)「光ネクスト」プライオ10(NTT東日本)</v>
      </c>
      <c r="F370" s="50" t="s">
        <v>790</v>
      </c>
      <c r="G370" s="50" t="s">
        <v>646</v>
      </c>
    </row>
    <row r="371" spans="2:7" x14ac:dyDescent="0.4">
      <c r="B371" s="50" t="s">
        <v>40</v>
      </c>
      <c r="C371" s="50" t="s">
        <v>53</v>
      </c>
      <c r="D371" s="50" t="s">
        <v>226</v>
      </c>
      <c r="E371" s="50" t="str">
        <f t="shared" si="5"/>
        <v>IP16OCN 光サービス(F)「光ネクスト」ギガファミリー・スマートタイプ(NTT東日本)</v>
      </c>
      <c r="F371" s="50" t="s">
        <v>791</v>
      </c>
      <c r="G371" s="50" t="s">
        <v>646</v>
      </c>
    </row>
    <row r="372" spans="2:7" x14ac:dyDescent="0.4">
      <c r="B372" s="50" t="s">
        <v>40</v>
      </c>
      <c r="C372" s="50" t="s">
        <v>53</v>
      </c>
      <c r="D372" s="50" t="s">
        <v>228</v>
      </c>
      <c r="E372" s="50" t="str">
        <f t="shared" si="5"/>
        <v>IP16OCN 光サービス(F)「光ネクスト」ファミリー・ギガラインタイプ(NTT東日本)</v>
      </c>
      <c r="F372" s="50" t="s">
        <v>792</v>
      </c>
      <c r="G372" s="50" t="s">
        <v>646</v>
      </c>
    </row>
    <row r="373" spans="2:7" x14ac:dyDescent="0.4">
      <c r="B373" s="50" t="s">
        <v>41</v>
      </c>
      <c r="C373" s="50" t="s">
        <v>50</v>
      </c>
      <c r="D373" s="50" t="s">
        <v>269</v>
      </c>
      <c r="E373" s="50" t="str">
        <f t="shared" si="5"/>
        <v>IP32Bフレッツビジネスタイプ(NTT東日本/NTT西日本)</v>
      </c>
      <c r="F373" s="50" t="s">
        <v>793</v>
      </c>
      <c r="G373" s="50" t="s">
        <v>643</v>
      </c>
    </row>
    <row r="374" spans="2:7" x14ac:dyDescent="0.4">
      <c r="B374" s="50" t="s">
        <v>41</v>
      </c>
      <c r="C374" s="50" t="s">
        <v>47</v>
      </c>
      <c r="D374" s="50" t="s">
        <v>269</v>
      </c>
      <c r="E374" s="50" t="str">
        <f t="shared" si="5"/>
        <v>IP32フレッツ 光ネクストビジネスタイプ(NTT東日本/NTT西日本)</v>
      </c>
      <c r="F374" s="50" t="s">
        <v>793</v>
      </c>
      <c r="G374" s="50" t="s">
        <v>646</v>
      </c>
    </row>
    <row r="375" spans="2:7" x14ac:dyDescent="0.4">
      <c r="B375" s="50" t="s">
        <v>41</v>
      </c>
      <c r="C375" s="50" t="s">
        <v>47</v>
      </c>
      <c r="D375" s="50" t="s">
        <v>270</v>
      </c>
      <c r="E375" s="50" t="str">
        <f t="shared" si="5"/>
        <v>IP32フレッツ 光ネクストプライオ10(NTT東日本)</v>
      </c>
      <c r="F375" s="50" t="s">
        <v>794</v>
      </c>
      <c r="G375" s="50" t="s">
        <v>646</v>
      </c>
    </row>
    <row r="376" spans="2:7" x14ac:dyDescent="0.4">
      <c r="B376" s="50" t="s">
        <v>41</v>
      </c>
      <c r="C376" s="50" t="s">
        <v>53</v>
      </c>
      <c r="D376" s="50" t="s">
        <v>274</v>
      </c>
      <c r="E376" s="50" t="str">
        <f t="shared" si="5"/>
        <v>IP32OCN 光サービス(F)「光ネクスト」ビジネスタイプ(NTT東日本)</v>
      </c>
      <c r="F376" s="50" t="s">
        <v>795</v>
      </c>
      <c r="G376" s="50" t="s">
        <v>646</v>
      </c>
    </row>
    <row r="377" spans="2:7" x14ac:dyDescent="0.4">
      <c r="B377" s="50" t="s">
        <v>41</v>
      </c>
      <c r="C377" s="50" t="s">
        <v>53</v>
      </c>
      <c r="D377" s="50" t="s">
        <v>275</v>
      </c>
      <c r="E377" s="50" t="str">
        <f t="shared" si="5"/>
        <v>IP32OCN 光サービス(F)「光ネクスト」ビジネスタイプ(NTT西日本)</v>
      </c>
      <c r="F377" s="50" t="s">
        <v>796</v>
      </c>
      <c r="G377" s="50" t="s">
        <v>646</v>
      </c>
    </row>
    <row r="378" spans="2:7" x14ac:dyDescent="0.4">
      <c r="B378" s="50" t="s">
        <v>41</v>
      </c>
      <c r="C378" s="50" t="s">
        <v>53</v>
      </c>
      <c r="D378" s="50" t="s">
        <v>270</v>
      </c>
      <c r="E378" s="50" t="str">
        <f t="shared" si="5"/>
        <v>IP32OCN 光サービス(F)「光ネクスト」プライオ10(NTT東日本)</v>
      </c>
      <c r="F378" s="50" t="s">
        <v>797</v>
      </c>
      <c r="G378" s="50" t="s">
        <v>646</v>
      </c>
    </row>
    <row r="379" spans="2:7" x14ac:dyDescent="0.4">
      <c r="B379" s="50" t="s">
        <v>42</v>
      </c>
      <c r="C379" s="50" t="s">
        <v>50</v>
      </c>
      <c r="D379" s="50" t="s">
        <v>269</v>
      </c>
      <c r="E379" s="50" t="str">
        <f t="shared" si="5"/>
        <v>IP64Bフレッツビジネスタイプ(NTT東日本/NTT西日本)</v>
      </c>
      <c r="F379" s="50" t="s">
        <v>798</v>
      </c>
      <c r="G379" s="50" t="s">
        <v>643</v>
      </c>
    </row>
    <row r="380" spans="2:7" x14ac:dyDescent="0.4">
      <c r="B380" s="50" t="s">
        <v>42</v>
      </c>
      <c r="C380" s="50" t="s">
        <v>47</v>
      </c>
      <c r="D380" s="50" t="s">
        <v>269</v>
      </c>
      <c r="E380" s="50" t="str">
        <f t="shared" si="5"/>
        <v>IP64フレッツ 光ネクストビジネスタイプ(NTT東日本/NTT西日本)</v>
      </c>
      <c r="F380" s="50" t="s">
        <v>798</v>
      </c>
      <c r="G380" s="50" t="s">
        <v>646</v>
      </c>
    </row>
    <row r="381" spans="2:7" x14ac:dyDescent="0.4">
      <c r="B381" s="50" t="s">
        <v>42</v>
      </c>
      <c r="C381" s="50" t="s">
        <v>47</v>
      </c>
      <c r="D381" s="50" t="s">
        <v>270</v>
      </c>
      <c r="E381" s="50" t="str">
        <f t="shared" si="5"/>
        <v>IP64フレッツ 光ネクストプライオ10(NTT東日本)</v>
      </c>
      <c r="F381" s="50" t="s">
        <v>799</v>
      </c>
      <c r="G381" s="50" t="s">
        <v>646</v>
      </c>
    </row>
    <row r="382" spans="2:7" x14ac:dyDescent="0.4">
      <c r="B382" s="50" t="s">
        <v>42</v>
      </c>
      <c r="C382" s="50" t="s">
        <v>53</v>
      </c>
      <c r="D382" s="50" t="s">
        <v>274</v>
      </c>
      <c r="E382" s="50" t="str">
        <f t="shared" si="5"/>
        <v>IP64OCN 光サービス(F)「光ネクスト」ビジネスタイプ(NTT東日本)</v>
      </c>
      <c r="F382" s="50" t="s">
        <v>800</v>
      </c>
      <c r="G382" s="50" t="s">
        <v>646</v>
      </c>
    </row>
    <row r="383" spans="2:7" x14ac:dyDescent="0.4">
      <c r="B383" s="50" t="s">
        <v>42</v>
      </c>
      <c r="C383" s="50" t="s">
        <v>53</v>
      </c>
      <c r="D383" s="50" t="s">
        <v>275</v>
      </c>
      <c r="E383" s="50" t="str">
        <f t="shared" si="5"/>
        <v>IP64OCN 光サービス(F)「光ネクスト」ビジネスタイプ(NTT西日本)</v>
      </c>
      <c r="F383" s="50" t="s">
        <v>801</v>
      </c>
      <c r="G383" s="50" t="s">
        <v>646</v>
      </c>
    </row>
    <row r="384" spans="2:7" x14ac:dyDescent="0.4">
      <c r="B384" s="50" t="s">
        <v>42</v>
      </c>
      <c r="C384" s="50" t="s">
        <v>53</v>
      </c>
      <c r="D384" s="50" t="s">
        <v>270</v>
      </c>
      <c r="E384" s="50" t="str">
        <f t="shared" si="5"/>
        <v>IP64OCN 光サービス(F)「光ネクスト」プライオ10(NTT東日本)</v>
      </c>
      <c r="F384" s="50" t="s">
        <v>802</v>
      </c>
      <c r="G384" s="50" t="s">
        <v>646</v>
      </c>
    </row>
    <row r="385" spans="2:7" x14ac:dyDescent="0.4">
      <c r="B385" s="50" t="s">
        <v>37</v>
      </c>
      <c r="C385" s="50" t="s">
        <v>52</v>
      </c>
      <c r="D385" s="50" t="s">
        <v>206</v>
      </c>
      <c r="E385" s="50" t="str">
        <f t="shared" si="5"/>
        <v>forVPNライトフレッツ・ADSL1.5Mタイプ</v>
      </c>
      <c r="F385" s="50" t="s">
        <v>803</v>
      </c>
      <c r="G385" s="50" t="s">
        <v>576</v>
      </c>
    </row>
    <row r="386" spans="2:7" x14ac:dyDescent="0.4">
      <c r="B386" s="50" t="s">
        <v>37</v>
      </c>
      <c r="C386" s="50" t="s">
        <v>52</v>
      </c>
      <c r="D386" s="50" t="s">
        <v>207</v>
      </c>
      <c r="E386" s="50" t="str">
        <f t="shared" si="5"/>
        <v>forVPNライトフレッツ・ADSL8Mタイプ</v>
      </c>
      <c r="F386" s="50" t="s">
        <v>803</v>
      </c>
      <c r="G386" s="50" t="s">
        <v>576</v>
      </c>
    </row>
    <row r="387" spans="2:7" x14ac:dyDescent="0.4">
      <c r="B387" s="50" t="s">
        <v>37</v>
      </c>
      <c r="C387" s="50" t="s">
        <v>52</v>
      </c>
      <c r="D387" s="50" t="s">
        <v>208</v>
      </c>
      <c r="E387" s="50" t="str">
        <f t="shared" si="5"/>
        <v>forVPNライトフレッツ・ADSLモア(12M)</v>
      </c>
      <c r="F387" s="50" t="s">
        <v>803</v>
      </c>
      <c r="G387" s="50" t="s">
        <v>576</v>
      </c>
    </row>
    <row r="388" spans="2:7" x14ac:dyDescent="0.4">
      <c r="B388" s="50" t="s">
        <v>37</v>
      </c>
      <c r="C388" s="50" t="s">
        <v>52</v>
      </c>
      <c r="D388" s="50" t="s">
        <v>209</v>
      </c>
      <c r="E388" s="50" t="str">
        <f t="shared" ref="E388:E408" si="6">B388&amp;C388&amp;D388</f>
        <v>forVPNライトフレッツ・ADSLモアⅡ(24Mタイプ)/モア24(24タイプ)</v>
      </c>
      <c r="F388" s="50" t="s">
        <v>803</v>
      </c>
      <c r="G388" s="50" t="s">
        <v>576</v>
      </c>
    </row>
    <row r="389" spans="2:7" x14ac:dyDescent="0.4">
      <c r="B389" s="50" t="s">
        <v>37</v>
      </c>
      <c r="C389" s="50" t="s">
        <v>52</v>
      </c>
      <c r="D389" s="50" t="s">
        <v>210</v>
      </c>
      <c r="E389" s="50" t="str">
        <f t="shared" si="6"/>
        <v>forVPNライトフレッツ・ADSLモアⅡ(40M)/モア40(40Mタイプ)</v>
      </c>
      <c r="F389" s="50" t="s">
        <v>803</v>
      </c>
      <c r="G389" s="50" t="s">
        <v>576</v>
      </c>
    </row>
    <row r="390" spans="2:7" x14ac:dyDescent="0.4">
      <c r="B390" s="50" t="s">
        <v>37</v>
      </c>
      <c r="C390" s="50" t="s">
        <v>52</v>
      </c>
      <c r="D390" s="50" t="s">
        <v>211</v>
      </c>
      <c r="E390" s="50" t="str">
        <f t="shared" si="6"/>
        <v>forVPNライトフレッツ・ADSLモアⅢ(47M)・モアスペシャル(47M)</v>
      </c>
      <c r="F390" s="50" t="s">
        <v>803</v>
      </c>
      <c r="G390" s="50" t="s">
        <v>576</v>
      </c>
    </row>
    <row r="391" spans="2:7" x14ac:dyDescent="0.4">
      <c r="B391" s="50" t="s">
        <v>37</v>
      </c>
      <c r="C391" s="50" t="s">
        <v>52</v>
      </c>
      <c r="D391" s="50" t="s">
        <v>212</v>
      </c>
      <c r="E391" s="50" t="str">
        <f t="shared" si="6"/>
        <v>forVPNライトフレッツ・ADSLモアⅢ(47M)・ビジネスタイプ(NTT東日本)</v>
      </c>
      <c r="F391" s="50" t="s">
        <v>804</v>
      </c>
      <c r="G391" s="50" t="s">
        <v>578</v>
      </c>
    </row>
    <row r="392" spans="2:7" x14ac:dyDescent="0.4">
      <c r="B392" s="50" t="s">
        <v>37</v>
      </c>
      <c r="C392" s="50" t="s">
        <v>52</v>
      </c>
      <c r="D392" s="50" t="s">
        <v>213</v>
      </c>
      <c r="E392" s="50" t="str">
        <f t="shared" si="6"/>
        <v>forVPNライトフレッツ・ADSLモアⅡ(24M)・ビジネスタイプ(NTT東日本)</v>
      </c>
      <c r="F392" s="50" t="s">
        <v>804</v>
      </c>
      <c r="G392" s="50" t="s">
        <v>578</v>
      </c>
    </row>
    <row r="393" spans="2:7" x14ac:dyDescent="0.4">
      <c r="B393" s="50" t="s">
        <v>37</v>
      </c>
      <c r="C393" s="50" t="s">
        <v>51</v>
      </c>
      <c r="D393" s="51"/>
      <c r="E393" s="50" t="str">
        <f t="shared" si="6"/>
        <v>forVPNライトフレッツ・ISDN</v>
      </c>
      <c r="F393" s="50" t="s">
        <v>805</v>
      </c>
      <c r="G393" s="50" t="s">
        <v>581</v>
      </c>
    </row>
    <row r="394" spans="2:7" x14ac:dyDescent="0.4">
      <c r="B394" s="50" t="s">
        <v>37</v>
      </c>
      <c r="C394" s="50" t="s">
        <v>50</v>
      </c>
      <c r="D394" s="50" t="s">
        <v>214</v>
      </c>
      <c r="E394" s="50" t="str">
        <f t="shared" si="6"/>
        <v>forVPNライトBフレッツニューファミリータイプ(NTT東日本)</v>
      </c>
      <c r="F394" s="50" t="s">
        <v>806</v>
      </c>
      <c r="G394" s="50" t="s">
        <v>583</v>
      </c>
    </row>
    <row r="395" spans="2:7" x14ac:dyDescent="0.4">
      <c r="B395" s="50" t="s">
        <v>37</v>
      </c>
      <c r="C395" s="50" t="s">
        <v>50</v>
      </c>
      <c r="D395" s="50" t="s">
        <v>215</v>
      </c>
      <c r="E395" s="50" t="str">
        <f t="shared" si="6"/>
        <v>forVPNライトBフレッツベーシックタイプ(NTT東日本/NTT西日本)</v>
      </c>
      <c r="F395" s="50" t="s">
        <v>807</v>
      </c>
      <c r="G395" s="50" t="s">
        <v>585</v>
      </c>
    </row>
    <row r="396" spans="2:7" x14ac:dyDescent="0.4">
      <c r="B396" s="50" t="s">
        <v>37</v>
      </c>
      <c r="C396" s="50" t="s">
        <v>50</v>
      </c>
      <c r="D396" s="50" t="s">
        <v>216</v>
      </c>
      <c r="E396" s="50" t="str">
        <f t="shared" si="6"/>
        <v>forVPNライトBフレッツビル・マンションタイプ(NTT東日本/NTT西日本)</v>
      </c>
      <c r="F396" s="50" t="s">
        <v>808</v>
      </c>
      <c r="G396" s="50" t="s">
        <v>587</v>
      </c>
    </row>
    <row r="397" spans="2:7" x14ac:dyDescent="0.4">
      <c r="B397" s="50" t="s">
        <v>37</v>
      </c>
      <c r="C397" s="50" t="s">
        <v>47</v>
      </c>
      <c r="D397" s="50" t="s">
        <v>219</v>
      </c>
      <c r="E397" s="50" t="str">
        <f t="shared" si="6"/>
        <v>forVPNライトフレッツ 光ネクストファミリータイプ(NTT東日本/NTT西日本)</v>
      </c>
      <c r="F397" s="50" t="s">
        <v>806</v>
      </c>
      <c r="G397" s="50" t="s">
        <v>588</v>
      </c>
    </row>
    <row r="398" spans="2:7" x14ac:dyDescent="0.4">
      <c r="B398" s="50" t="s">
        <v>37</v>
      </c>
      <c r="C398" s="50" t="s">
        <v>47</v>
      </c>
      <c r="D398" s="50" t="s">
        <v>220</v>
      </c>
      <c r="E398" s="50" t="str">
        <f t="shared" si="6"/>
        <v>forVPNライトフレッツ 光ネクストファミリー・ハイスピードタイプ(NTT東日本/NTT西日本)</v>
      </c>
      <c r="F398" s="50" t="s">
        <v>806</v>
      </c>
      <c r="G398" s="50" t="s">
        <v>588</v>
      </c>
    </row>
    <row r="399" spans="2:7" x14ac:dyDescent="0.4">
      <c r="B399" s="50" t="s">
        <v>37</v>
      </c>
      <c r="C399" s="50" t="s">
        <v>47</v>
      </c>
      <c r="D399" s="50" t="s">
        <v>221</v>
      </c>
      <c r="E399" s="50" t="str">
        <f t="shared" si="6"/>
        <v>forVPNライトフレッツ 光ネクストマンションタイプ(NTT東日本/NTT西日本)</v>
      </c>
      <c r="F399" s="50" t="s">
        <v>808</v>
      </c>
      <c r="G399" s="50" t="s">
        <v>588</v>
      </c>
    </row>
    <row r="400" spans="2:7" x14ac:dyDescent="0.4">
      <c r="B400" s="50" t="s">
        <v>37</v>
      </c>
      <c r="C400" s="50" t="s">
        <v>47</v>
      </c>
      <c r="D400" s="50" t="s">
        <v>222</v>
      </c>
      <c r="E400" s="50" t="str">
        <f t="shared" si="6"/>
        <v>forVPNライトフレッツ 光ネクストマンション・ハイスピードタイプ(NTT東日本/NTT西日本)</v>
      </c>
      <c r="F400" s="50" t="s">
        <v>808</v>
      </c>
      <c r="G400" s="50" t="s">
        <v>588</v>
      </c>
    </row>
    <row r="401" spans="2:7" x14ac:dyDescent="0.4">
      <c r="B401" s="50" t="s">
        <v>37</v>
      </c>
      <c r="C401" s="50" t="s">
        <v>47</v>
      </c>
      <c r="D401" s="50" t="s">
        <v>223</v>
      </c>
      <c r="E401" s="50" t="str">
        <f t="shared" si="6"/>
        <v>forVPNライトフレッツ 光ネクストファミリー・スーパーハイスピードタイプ隼(NTT西日本)</v>
      </c>
      <c r="F401" s="50" t="s">
        <v>806</v>
      </c>
      <c r="G401" s="50" t="s">
        <v>588</v>
      </c>
    </row>
    <row r="402" spans="2:7" x14ac:dyDescent="0.4">
      <c r="B402" s="50" t="s">
        <v>37</v>
      </c>
      <c r="C402" s="50" t="s">
        <v>47</v>
      </c>
      <c r="D402" s="50" t="s">
        <v>224</v>
      </c>
      <c r="E402" s="50" t="str">
        <f t="shared" si="6"/>
        <v>forVPNライトフレッツ 光ネクストマンション・スーパーハイスピードタイプ隼(NTT西日本)</v>
      </c>
      <c r="F402" s="50" t="s">
        <v>808</v>
      </c>
      <c r="G402" s="50" t="s">
        <v>588</v>
      </c>
    </row>
    <row r="403" spans="2:7" x14ac:dyDescent="0.4">
      <c r="B403" s="50" t="s">
        <v>37</v>
      </c>
      <c r="C403" s="50" t="s">
        <v>47</v>
      </c>
      <c r="D403" s="50" t="s">
        <v>226</v>
      </c>
      <c r="E403" s="50" t="str">
        <f t="shared" si="6"/>
        <v>forVPNライトフレッツ 光ネクストギガファミリー・スマートタイプ(NTT東日本)</v>
      </c>
      <c r="F403" s="50" t="s">
        <v>809</v>
      </c>
      <c r="G403" s="50" t="s">
        <v>588</v>
      </c>
    </row>
    <row r="404" spans="2:7" x14ac:dyDescent="0.4">
      <c r="B404" s="50" t="s">
        <v>37</v>
      </c>
      <c r="C404" s="50" t="s">
        <v>47</v>
      </c>
      <c r="D404" s="50" t="s">
        <v>227</v>
      </c>
      <c r="E404" s="50" t="str">
        <f t="shared" si="6"/>
        <v>forVPNライトフレッツ 光ネクストギガマンション・スマートタイプ(NTT東日本)</v>
      </c>
      <c r="F404" s="50" t="s">
        <v>809</v>
      </c>
      <c r="G404" s="50" t="s">
        <v>588</v>
      </c>
    </row>
    <row r="405" spans="2:7" x14ac:dyDescent="0.4">
      <c r="B405" s="50" t="s">
        <v>37</v>
      </c>
      <c r="C405" s="50" t="s">
        <v>47</v>
      </c>
      <c r="D405" s="50" t="s">
        <v>228</v>
      </c>
      <c r="E405" s="50" t="str">
        <f t="shared" si="6"/>
        <v>forVPNライトフレッツ 光ネクストファミリー・ギガラインタイプ(NTT東日本)</v>
      </c>
      <c r="F405" s="50" t="s">
        <v>809</v>
      </c>
      <c r="G405" s="50" t="s">
        <v>588</v>
      </c>
    </row>
    <row r="406" spans="2:7" x14ac:dyDescent="0.4">
      <c r="B406" s="50" t="s">
        <v>37</v>
      </c>
      <c r="C406" s="50" t="s">
        <v>47</v>
      </c>
      <c r="D406" s="50" t="s">
        <v>229</v>
      </c>
      <c r="E406" s="50" t="str">
        <f t="shared" si="6"/>
        <v>forVPNライトフレッツ 光ネクストマンション・ギガラインタイプ(NTT東日本)</v>
      </c>
      <c r="F406" s="50" t="s">
        <v>809</v>
      </c>
      <c r="G406" s="50" t="s">
        <v>588</v>
      </c>
    </row>
    <row r="407" spans="2:7" x14ac:dyDescent="0.4">
      <c r="B407" s="50" t="s">
        <v>37</v>
      </c>
      <c r="C407" s="50" t="s">
        <v>48</v>
      </c>
      <c r="D407" s="50" t="s">
        <v>217</v>
      </c>
      <c r="E407" s="50" t="str">
        <f t="shared" si="6"/>
        <v>forVPNライトフレッツ 光ライトファミリータイプ</v>
      </c>
      <c r="F407" s="50" t="s">
        <v>806</v>
      </c>
      <c r="G407" s="50" t="s">
        <v>588</v>
      </c>
    </row>
    <row r="408" spans="2:7" x14ac:dyDescent="0.4">
      <c r="B408" s="50" t="s">
        <v>37</v>
      </c>
      <c r="C408" s="50" t="s">
        <v>48</v>
      </c>
      <c r="D408" s="50" t="s">
        <v>218</v>
      </c>
      <c r="E408" s="50" t="str">
        <f t="shared" si="6"/>
        <v>forVPNライトフレッツ 光ライトマンションタイプ</v>
      </c>
      <c r="F408" s="50" t="s">
        <v>808</v>
      </c>
      <c r="G408" s="50" t="s">
        <v>588</v>
      </c>
    </row>
  </sheetData>
  <sheetProtection algorithmName="SHA-512" hashValue="wzeYfXBpNwLXqidizKa7RNYbBBbb6+2KkmJq4DuqRBu548rPxKWf1ZQtrJmJbwFW7xAaNYRSjTOEfApyEPfCsg==" saltValue="5qe4HSc4BRMRwa1/yvgrmg==" spinCount="100000" sheet="1" objects="1" scenarios="1"/>
  <autoFilter ref="B2:G408" xr:uid="{00000000-0009-0000-0000-000008000000}"/>
  <phoneticPr fontId="1"/>
  <conditionalFormatting sqref="B4:B90 B120:B408 B96:B118">
    <cfRule type="expression" dxfId="6" priority="4" stopIfTrue="1">
      <formula>$C3=$C4</formula>
    </cfRule>
  </conditionalFormatting>
  <conditionalFormatting sqref="C4:C90 C120:C408 C96:C118">
    <cfRule type="expression" dxfId="5" priority="3" stopIfTrue="1">
      <formula>C3=C4</formula>
    </cfRule>
  </conditionalFormatting>
  <conditionalFormatting sqref="B119">
    <cfRule type="expression" dxfId="4" priority="5" stopIfTrue="1">
      <formula>$C90=$C119</formula>
    </cfRule>
  </conditionalFormatting>
  <conditionalFormatting sqref="C119">
    <cfRule type="expression" dxfId="3" priority="6" stopIfTrue="1">
      <formula>C90=C119</formula>
    </cfRule>
  </conditionalFormatting>
  <conditionalFormatting sqref="C95">
    <cfRule type="expression" dxfId="2" priority="7" stopIfTrue="1">
      <formula>C90=C95</formula>
    </cfRule>
  </conditionalFormatting>
  <conditionalFormatting sqref="B91:B95">
    <cfRule type="expression" dxfId="1" priority="2" stopIfTrue="1">
      <formula>$C90=$C91</formula>
    </cfRule>
  </conditionalFormatting>
  <conditionalFormatting sqref="C91:C94">
    <cfRule type="expression" dxfId="0" priority="1" stopIfTrue="1">
      <formula>C90=C91</formula>
    </cfRule>
  </conditionalFormatting>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ogly xmlns="7deec173-3b02-4b3b-af71-a9bb25488e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DC85DE34863994A95363AF1B4D9FAEA" ma:contentTypeVersion="7" ma:contentTypeDescription="新しいドキュメントを作成します。" ma:contentTypeScope="" ma:versionID="3169c0af66a0bec1a1a64b5888aa9b7f">
  <xsd:schema xmlns:xsd="http://www.w3.org/2001/XMLSchema" xmlns:xs="http://www.w3.org/2001/XMLSchema" xmlns:p="http://schemas.microsoft.com/office/2006/metadata/properties" xmlns:ns1="http://schemas.microsoft.com/sharepoint/v3" xmlns:ns2="7deec173-3b02-4b3b-af71-a9bb25488e1e" targetNamespace="http://schemas.microsoft.com/office/2006/metadata/properties" ma:root="true" ma:fieldsID="b9650a494281191ff421ef341c4f0517" ns1:_="" ns2:_="">
    <xsd:import namespace="http://schemas.microsoft.com/sharepoint/v3"/>
    <xsd:import namespace="7deec173-3b02-4b3b-af71-a9bb25488e1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ogl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ma:readOnly="false">
      <xsd:simpleType>
        <xsd:restriction base="dms:Unknown"/>
      </xsd:simpleType>
    </xsd:element>
    <xsd:element name="PublishingExpirationDate" ma:index="5"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eec173-3b02-4b3b-af71-a9bb25488e1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ogly" ma:index="12" nillable="true" ma:displayName="番号" ma:internalName="ogl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コンテンツ タイプ"/>
        <xsd:element ref="dc:title" minOccurs="0" maxOccurs="1" ma:index="3"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A7E3FB-BA2D-4EE1-9F84-3065CF9C0062}">
  <ds:schemaRefs>
    <ds:schemaRef ds:uri="7deec173-3b02-4b3b-af71-a9bb25488e1e"/>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A2DB5F-D582-4B16-9BB1-DE8C447C6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eec173-3b02-4b3b-af71-a9bb25488e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21B1B9-F5F6-4975-9746-0012E900B8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221</vt:i4>
      </vt:variant>
    </vt:vector>
  </HeadingPairs>
  <TitlesOfParts>
    <vt:vector size="231" baseType="lpstr">
      <vt:lpstr>サービス名称の変更について</vt:lpstr>
      <vt:lpstr>留意事項</vt:lpstr>
      <vt:lpstr>基本情報</vt:lpstr>
      <vt:lpstr>IPoE申込情報</vt:lpstr>
      <vt:lpstr>付加サービス情報</vt:lpstr>
      <vt:lpstr>OCNメールアカウント情報</vt:lpstr>
      <vt:lpstr>list</vt:lpstr>
      <vt:lpstr>変換</vt:lpstr>
      <vt:lpstr>OCNメニュー</vt:lpstr>
      <vt:lpstr>改版履歴</vt:lpstr>
      <vt:lpstr>__\osAppClassCd</vt:lpstr>
      <vt:lpstr>__\osAppDt</vt:lpstr>
      <vt:lpstr>__\osApplyChargeEmail</vt:lpstr>
      <vt:lpstr>__\osApplyChargeNm</vt:lpstr>
      <vt:lpstr>__\osApplyChargePosNm</vt:lpstr>
      <vt:lpstr>__\osApplyChargeTelNo</vt:lpstr>
      <vt:lpstr>__\osAppptnAbolishContractNo</vt:lpstr>
      <vt:lpstr>__\osAppptnAbolishDt</vt:lpstr>
      <vt:lpstr>__\osAppptnAppropriateCd</vt:lpstr>
      <vt:lpstr>__\osApptypeAccesstypeCd</vt:lpstr>
      <vt:lpstr>__\osApptypeContracttypeCd</vt:lpstr>
      <vt:lpstr>__\osApptypeIpTypeCd</vt:lpstr>
      <vt:lpstr>__\osApptypeOcnCertDomainCd</vt:lpstr>
      <vt:lpstr>__\osAutoupdDiscountUmuCd</vt:lpstr>
      <vt:lpstr>__\osChangeKind</vt:lpstr>
      <vt:lpstr>__\osCommonContractNo</vt:lpstr>
      <vt:lpstr>__\osContractAdd</vt:lpstr>
      <vt:lpstr>__\osContractAddBld</vt:lpstr>
      <vt:lpstr>__\osContractAddNo</vt:lpstr>
      <vt:lpstr>__\osContractNmKana</vt:lpstr>
      <vt:lpstr>__\osContractOfficialNm</vt:lpstr>
      <vt:lpstr>__\osContractPostNo</vt:lpstr>
      <vt:lpstr>__\osDemandCustomerArtilcle</vt:lpstr>
      <vt:lpstr>__\osFletsInfoAccessKey</vt:lpstr>
      <vt:lpstr>__\osFletsInfoCntId</vt:lpstr>
      <vt:lpstr>__\osFletsInfoCntNm</vt:lpstr>
      <vt:lpstr>__\osFletsInfoCntNmKana</vt:lpstr>
      <vt:lpstr>__\osFletsInfoCntPostNo</vt:lpstr>
      <vt:lpstr>__\osFletsInfoCntTelNo</vt:lpstr>
      <vt:lpstr>__\osFletsInfoOcnAgentCd</vt:lpstr>
      <vt:lpstr>__\osFletsInfoRefAccessKey</vt:lpstr>
      <vt:lpstr>__\osFletsInfoRefCntId</vt:lpstr>
      <vt:lpstr>__\osFletsInfoRefCntNm</vt:lpstr>
      <vt:lpstr>__\osFletsInfoRefCntNmKana</vt:lpstr>
      <vt:lpstr>__\osFletsInfoRefCntPostNo</vt:lpstr>
      <vt:lpstr>__\osFletsInfoRefCntTelNo</vt:lpstr>
      <vt:lpstr>__\osFletsInfoRefUsePostNo</vt:lpstr>
      <vt:lpstr>__\osFletsInfoRefUseTelNo</vt:lpstr>
      <vt:lpstr>__\osFletsInfoUsePostNo</vt:lpstr>
      <vt:lpstr>__\osFletsInfoUseTelNo</vt:lpstr>
      <vt:lpstr>__\osFletsOpenedPlanDt</vt:lpstr>
      <vt:lpstr>__\osFletsStatusCd</vt:lpstr>
      <vt:lpstr>__\osHowInfoClist</vt:lpstr>
      <vt:lpstr>__\osHowInfoKaianEmail</vt:lpstr>
      <vt:lpstr>__\osHowInfoKaianPw</vt:lpstr>
      <vt:lpstr>__\osIpoeInfoColdSby</vt:lpstr>
      <vt:lpstr>__\osIpoeInfoConstDiv</vt:lpstr>
      <vt:lpstr>__\osIpoeInfoMaintTypeCd</vt:lpstr>
      <vt:lpstr>__\osIpoeInfoTermdeliAdd</vt:lpstr>
      <vt:lpstr>__\osIpoeInfoTermdeliNm</vt:lpstr>
      <vt:lpstr>__\osIpoeInfoTermdeliPostNo</vt:lpstr>
      <vt:lpstr>__\osIpoeInfoTermdeliTelNo</vt:lpstr>
      <vt:lpstr>__\osIpoeInfoTermdeliUseCd</vt:lpstr>
      <vt:lpstr>__\osIpoeInfoTermKind</vt:lpstr>
      <vt:lpstr>__\osIpoeInfoTermsetDt</vt:lpstr>
      <vt:lpstr>__\osIpoeInfoTermsetFrom</vt:lpstr>
      <vt:lpstr>__\osIpoeInfoTermsetTimezone</vt:lpstr>
      <vt:lpstr>__\osIpoeInfoTermsetTo</vt:lpstr>
      <vt:lpstr>__\osIpoeOptAppControlA</vt:lpstr>
      <vt:lpstr>__\osIpoeOptCongestReduceCd</vt:lpstr>
      <vt:lpstr>__\osIpvCd</vt:lpstr>
      <vt:lpstr>__\osIpvHikariTelTypeCd</vt:lpstr>
      <vt:lpstr>__\osIwsaasServiceCd</vt:lpstr>
      <vt:lpstr>__\osIwsaasServiceCdNum</vt:lpstr>
      <vt:lpstr>__\osLegalCd</vt:lpstr>
      <vt:lpstr>__\osMailFirstreqAccnt1</vt:lpstr>
      <vt:lpstr>__\osMailFirstreqAccnt2</vt:lpstr>
      <vt:lpstr>__\osMailFirstreqAccnt3</vt:lpstr>
      <vt:lpstr>__\osMailFirstreqAccnt4</vt:lpstr>
      <vt:lpstr>__\osMailMailaccntReqCd</vt:lpstr>
      <vt:lpstr>__\osMailSecondreqAccnt1</vt:lpstr>
      <vt:lpstr>__\osMailSecondreqAccnt2</vt:lpstr>
      <vt:lpstr>__\osMailSecondreqAccnt3</vt:lpstr>
      <vt:lpstr>__\osMailSecondreqAccnt4</vt:lpstr>
      <vt:lpstr>__\osMailThirdreqAccnt1</vt:lpstr>
      <vt:lpstr>__\osMailThirdreqAccnt2</vt:lpstr>
      <vt:lpstr>__\osMailThirdreqAccnt3</vt:lpstr>
      <vt:lpstr>__\osMailThirdreqAccnt4</vt:lpstr>
      <vt:lpstr>__\osMailVirusCheckCd1</vt:lpstr>
      <vt:lpstr>__\osMailVirusCheckCd2</vt:lpstr>
      <vt:lpstr>__\osMailVirusCheckCd3</vt:lpstr>
      <vt:lpstr>__\osMailVirusCheckCd4</vt:lpstr>
      <vt:lpstr>__\osMainteReceptLang</vt:lpstr>
      <vt:lpstr>__\osMlaccntinfCd</vt:lpstr>
      <vt:lpstr>__\osNwChClist</vt:lpstr>
      <vt:lpstr>__\osNwChFaxNo</vt:lpstr>
      <vt:lpstr>__\osNwChMail</vt:lpstr>
      <vt:lpstr>__\osNwChNm</vt:lpstr>
      <vt:lpstr>__\osNwChTelNo</vt:lpstr>
      <vt:lpstr>__\osOptionBusinesspackvpnCd</vt:lpstr>
      <vt:lpstr>__\osOptionIpv6internetCd</vt:lpstr>
      <vt:lpstr>__\osOptionIpv6NetIpoeCd</vt:lpstr>
      <vt:lpstr>__\osOptionSecuritygatewayCd</vt:lpstr>
      <vt:lpstr>__\osOptionUnitTroubleCd</vt:lpstr>
      <vt:lpstr>__\osOrderAdminNo</vt:lpstr>
      <vt:lpstr>__\osPayAdd</vt:lpstr>
      <vt:lpstr>__\osPayAddBld</vt:lpstr>
      <vt:lpstr>__\osPayAddNo</vt:lpstr>
      <vt:lpstr>__\osPayChargeNm</vt:lpstr>
      <vt:lpstr>__\osPayClist</vt:lpstr>
      <vt:lpstr>__\osPayContractNumber</vt:lpstr>
      <vt:lpstr>__\osPayKindCd</vt:lpstr>
      <vt:lpstr>__\osPayPostNo</vt:lpstr>
      <vt:lpstr>__\osPaySendNm</vt:lpstr>
      <vt:lpstr>__\osPaySendNmKana</vt:lpstr>
      <vt:lpstr>__\osPaySendTelNo</vt:lpstr>
      <vt:lpstr>__\osSaleChargeEmail</vt:lpstr>
      <vt:lpstr>__\osSaleChargeFaxNo</vt:lpstr>
      <vt:lpstr>__\osSaleChargeNm</vt:lpstr>
      <vt:lpstr>__\osSaleChargeTelNo</vt:lpstr>
      <vt:lpstr>__\osSaleOfficeCd</vt:lpstr>
      <vt:lpstr>__\osSaleOfficeNm</vt:lpstr>
      <vt:lpstr>__\osSelfAboutfareItemCd</vt:lpstr>
      <vt:lpstr>__\osSelfAcceptdepChrgNm</vt:lpstr>
      <vt:lpstr>__\osSelfAcceptdepEmail</vt:lpstr>
      <vt:lpstr>__\osSelfAcceptdepFaxNo</vt:lpstr>
      <vt:lpstr>__\osSelfAcceptdepOrgNm</vt:lpstr>
      <vt:lpstr>__\osSelfAcceptdepTelNo</vt:lpstr>
      <vt:lpstr>__\osSelfBigdealInf</vt:lpstr>
      <vt:lpstr>__\osSelfCommonContractId</vt:lpstr>
      <vt:lpstr>__\osSelfCpqNo</vt:lpstr>
      <vt:lpstr>__\osSelfCstmdepStaffCd</vt:lpstr>
      <vt:lpstr>__\osSelfNpcrAppidBrncNo</vt:lpstr>
      <vt:lpstr>__\osSelfProjectMngNo</vt:lpstr>
      <vt:lpstr>__\osSelfSubProjectId</vt:lpstr>
      <vt:lpstr>__\osService</vt:lpstr>
      <vt:lpstr>__\osServicePlanCd</vt:lpstr>
      <vt:lpstr>__\osSoOrderNo</vt:lpstr>
      <vt:lpstr>__\osTakeoverContractNo1</vt:lpstr>
      <vt:lpstr>__\osTakeoverContractNo2</vt:lpstr>
      <vt:lpstr>__\osTakeoverContractNo3</vt:lpstr>
      <vt:lpstr>__\osTakeoverContractNo4</vt:lpstr>
      <vt:lpstr>__\osTakeoverEmailAddr1</vt:lpstr>
      <vt:lpstr>__\osTakeoverEmailAddr2</vt:lpstr>
      <vt:lpstr>__\osTakeoverEmailAddr3</vt:lpstr>
      <vt:lpstr>__\osTakeoverEmailAddr4</vt:lpstr>
      <vt:lpstr>__\osTakeoverEmailReqUmCd</vt:lpstr>
      <vt:lpstr>__\osUseAdd</vt:lpstr>
      <vt:lpstr>__\osUseAddBld</vt:lpstr>
      <vt:lpstr>__\osUseAddClist</vt:lpstr>
      <vt:lpstr>__\osUseAddNo</vt:lpstr>
      <vt:lpstr>__\osUseChNm</vt:lpstr>
      <vt:lpstr>__\osUseContactClist</vt:lpstr>
      <vt:lpstr>__\osUseContactTelNo</vt:lpstr>
      <vt:lpstr>__\osUseOfficeNm</vt:lpstr>
      <vt:lpstr>__\osUsePostNo</vt:lpstr>
      <vt:lpstr>__\osUseSendAdd</vt:lpstr>
      <vt:lpstr>__\osUseSendAddNo</vt:lpstr>
      <vt:lpstr>__\osUseSendBld</vt:lpstr>
      <vt:lpstr>__\osUseSendChargeNm</vt:lpstr>
      <vt:lpstr>__\osUseSendNm</vt:lpstr>
      <vt:lpstr>__\osUseSendNmKana</vt:lpstr>
      <vt:lpstr>__\osUseSendPosNm</vt:lpstr>
      <vt:lpstr>__\osUseSendPostNo</vt:lpstr>
      <vt:lpstr>__\osUseStartWishDt</vt:lpstr>
      <vt:lpstr>__\osUseTelNo</vt:lpstr>
      <vt:lpstr>__\osVirusBusterExistCd</vt:lpstr>
      <vt:lpstr>__\osVirusBusterLiscenceNum</vt:lpstr>
      <vt:lpstr>dexhnc</vt:lpstr>
      <vt:lpstr>dexhnIPoE</vt:lpstr>
      <vt:lpstr>forVPNadsl</vt:lpstr>
      <vt:lpstr>forVPNadslF</vt:lpstr>
      <vt:lpstr>forVPNB</vt:lpstr>
      <vt:lpstr>forVPNhl</vt:lpstr>
      <vt:lpstr>forVPNhn</vt:lpstr>
      <vt:lpstr>forVPNhnc</vt:lpstr>
      <vt:lpstr>forVPNhnF</vt:lpstr>
      <vt:lpstr>forVPNhnIPoE</vt:lpstr>
      <vt:lpstr>IP1adsl</vt:lpstr>
      <vt:lpstr>IP1adslF</vt:lpstr>
      <vt:lpstr>IP1B</vt:lpstr>
      <vt:lpstr>IP1hl</vt:lpstr>
      <vt:lpstr>IP1hn</vt:lpstr>
      <vt:lpstr>IP1hnc</vt:lpstr>
      <vt:lpstr>IP1hnF</vt:lpstr>
      <vt:lpstr>IP1hnIPoE</vt:lpstr>
      <vt:lpstr>list_AL_1</vt:lpstr>
      <vt:lpstr>list_AL_2</vt:lpstr>
      <vt:lpstr>list_applicationPattern</vt:lpstr>
      <vt:lpstr>list_billMailingCopylist_1</vt:lpstr>
      <vt:lpstr>list_billMailingCopylist_2</vt:lpstr>
      <vt:lpstr>list_Construction1</vt:lpstr>
      <vt:lpstr>list_Construction2</vt:lpstr>
      <vt:lpstr>list_CS</vt:lpstr>
      <vt:lpstr>list_customerDivision</vt:lpstr>
      <vt:lpstr>list_demandSectionFlag</vt:lpstr>
      <vt:lpstr>list_flets_v6op</vt:lpstr>
      <vt:lpstr>list_FletsApply</vt:lpstr>
      <vt:lpstr>list_individuallyChargeType</vt:lpstr>
      <vt:lpstr>list_Ipaddress</vt:lpstr>
      <vt:lpstr>list_ipoeOpAccept1</vt:lpstr>
      <vt:lpstr>list_ipoeOpAccept2</vt:lpstr>
      <vt:lpstr>list_kaianMailingAdd_1</vt:lpstr>
      <vt:lpstr>list_kaianMailingAdd_2</vt:lpstr>
      <vt:lpstr>list_kaianMailingAdd_3</vt:lpstr>
      <vt:lpstr>list_kaianMailingAdd_4</vt:lpstr>
      <vt:lpstr>list_locationAddress</vt:lpstr>
      <vt:lpstr>list_locationLiaison</vt:lpstr>
      <vt:lpstr>list_maintenanceType_A</vt:lpstr>
      <vt:lpstr>list_maintenanceType_R</vt:lpstr>
      <vt:lpstr>list_maintenanceWindow</vt:lpstr>
      <vt:lpstr>list_nwTechnology_1</vt:lpstr>
      <vt:lpstr>list_nwTechnology_2</vt:lpstr>
      <vt:lpstr>list_option_1</vt:lpstr>
      <vt:lpstr>list_option_2</vt:lpstr>
      <vt:lpstr>list_paymentOption</vt:lpstr>
      <vt:lpstr>list_preferredTime</vt:lpstr>
      <vt:lpstr>list_Presence</vt:lpstr>
      <vt:lpstr>list_SGW_1</vt:lpstr>
      <vt:lpstr>list_SGW_2</vt:lpstr>
      <vt:lpstr>list_TerminalType</vt:lpstr>
      <vt:lpstr>list_TerminalType_d</vt:lpstr>
      <vt:lpstr>list_TerminalUsageForm_1</vt:lpstr>
      <vt:lpstr>list_TerminalUsageForm_2</vt:lpstr>
      <vt:lpstr>list_TimeZone</vt:lpstr>
      <vt:lpstr>list_Wish</vt:lpstr>
      <vt:lpstr>null</vt:lpstr>
      <vt:lpstr>IPoE申込情報!Print_Area</vt:lpstr>
      <vt:lpstr>OCNメールアカウント情報!Print_Area</vt:lpstr>
      <vt:lpstr>基本情報!Print_Area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Kaori Ishita（石田香織）</dc:creator>
  <cp:lastModifiedBy>produce11-HP</cp:lastModifiedBy>
  <cp:lastPrinted>2021-07-20T01:40:30Z</cp:lastPrinted>
  <dcterms:created xsi:type="dcterms:W3CDTF">2019-11-29T02:48:15Z</dcterms:created>
  <dcterms:modified xsi:type="dcterms:W3CDTF">2021-10-01T07:17:15Z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2019/11/29</vt:lpwstr>
  </property>
  <property fmtid="{D5CDD505-2E9C-101B-9397-08002B2CF9AE}" pid="9" name="守秘管理期限">
    <vt:lpwstr>無期限</vt:lpwstr>
  </property>
  <property fmtid="{D5CDD505-2E9C-101B-9397-08002B2CF9AE}" pid="10" name="廃棄期限">
    <vt:lpwstr>2020/11/28</vt:lpwstr>
  </property>
  <property fmtid="{D5CDD505-2E9C-101B-9397-08002B2CF9AE}" pid="11" name="作成者所属">
    <vt:lpwstr>サービスネットワーク部 サービスデリバリ部門 SOデリバリユニット</vt:lpwstr>
  </property>
  <property fmtid="{D5CDD505-2E9C-101B-9397-08002B2CF9AE}" pid="12" name="作成者氏名">
    <vt:lpwstr>石田　香織</vt:lpwstr>
  </property>
  <property fmtid="{D5CDD505-2E9C-101B-9397-08002B2CF9AE}" pid="13" name="作成者メールアドレス">
    <vt:lpwstr>k.ishita@ntt.com</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CIDAS連携">
    <vt:lpwstr>配布</vt:lpwstr>
  </property>
  <property fmtid="{D5CDD505-2E9C-101B-9397-08002B2CF9AE}" pid="18" name="住所検索">
    <vt:lpwstr>配布</vt:lpwstr>
  </property>
  <property fmtid="{D5CDD505-2E9C-101B-9397-08002B2CF9AE}" pid="19" name="新旧CID">
    <vt:lpwstr>新</vt:lpwstr>
  </property>
  <property fmtid="{D5CDD505-2E9C-101B-9397-08002B2CF9AE}" pid="20" name="CID_Sheet0">
    <vt:lpwstr/>
  </property>
  <property fmtid="{D5CDD505-2E9C-101B-9397-08002B2CF9AE}" pid="21" name="CID_Range0">
    <vt:lpwstr/>
  </property>
  <property fmtid="{D5CDD505-2E9C-101B-9397-08002B2CF9AE}" pid="22" name="CID_Sheet1">
    <vt:lpwstr>基本情報</vt:lpwstr>
  </property>
  <property fmtid="{D5CDD505-2E9C-101B-9397-08002B2CF9AE}" pid="23" name="CID_Range1">
    <vt:lpwstr>N14</vt:lpwstr>
  </property>
  <property fmtid="{D5CDD505-2E9C-101B-9397-08002B2CF9AE}" pid="24" name="CID_Sheet2">
    <vt:lpwstr/>
  </property>
  <property fmtid="{D5CDD505-2E9C-101B-9397-08002B2CF9AE}" pid="25" name="CID_Range2">
    <vt:lpwstr/>
  </property>
  <property fmtid="{D5CDD505-2E9C-101B-9397-08002B2CF9AE}" pid="26" name="CID_Sheet3">
    <vt:lpwstr/>
  </property>
  <property fmtid="{D5CDD505-2E9C-101B-9397-08002B2CF9AE}" pid="27" name="CID_Range3">
    <vt:lpwstr/>
  </property>
  <property fmtid="{D5CDD505-2E9C-101B-9397-08002B2CF9AE}" pid="28" name="Customer_Sheet0">
    <vt:lpwstr/>
  </property>
  <property fmtid="{D5CDD505-2E9C-101B-9397-08002B2CF9AE}" pid="29" name="Customer_Range0">
    <vt:lpwstr/>
  </property>
  <property fmtid="{D5CDD505-2E9C-101B-9397-08002B2CF9AE}" pid="30" name="Customer_Sheet1">
    <vt:lpwstr>基本情報</vt:lpwstr>
  </property>
  <property fmtid="{D5CDD505-2E9C-101B-9397-08002B2CF9AE}" pid="31" name="Customer_Range1">
    <vt:lpwstr>N17</vt:lpwstr>
  </property>
  <property fmtid="{D5CDD505-2E9C-101B-9397-08002B2CF9AE}" pid="32" name="Customer_Sheet2">
    <vt:lpwstr/>
  </property>
  <property fmtid="{D5CDD505-2E9C-101B-9397-08002B2CF9AE}" pid="33" name="Customer_Range2">
    <vt:lpwstr/>
  </property>
  <property fmtid="{D5CDD505-2E9C-101B-9397-08002B2CF9AE}" pid="34" name="Customer_Sheet3">
    <vt:lpwstr/>
  </property>
  <property fmtid="{D5CDD505-2E9C-101B-9397-08002B2CF9AE}" pid="35" name="Customer_Range3">
    <vt:lpwstr/>
  </property>
  <property fmtid="{D5CDD505-2E9C-101B-9397-08002B2CF9AE}" pid="36" name="Kana_Sheet1">
    <vt:lpwstr>基本情報</vt:lpwstr>
  </property>
  <property fmtid="{D5CDD505-2E9C-101B-9397-08002B2CF9AE}" pid="37" name="Kana_Range1">
    <vt:lpwstr>N16</vt:lpwstr>
  </property>
  <property fmtid="{D5CDD505-2E9C-101B-9397-08002B2CF9AE}" pid="38" name="Kana_Sheet2">
    <vt:lpwstr/>
  </property>
  <property fmtid="{D5CDD505-2E9C-101B-9397-08002B2CF9AE}" pid="39" name="Kana_Range2">
    <vt:lpwstr/>
  </property>
  <property fmtid="{D5CDD505-2E9C-101B-9397-08002B2CF9AE}" pid="40" name="Kana_Sheet3">
    <vt:lpwstr/>
  </property>
  <property fmtid="{D5CDD505-2E9C-101B-9397-08002B2CF9AE}" pid="41" name="Kana_Range3">
    <vt:lpwstr/>
  </property>
  <property fmtid="{D5CDD505-2E9C-101B-9397-08002B2CF9AE}" pid="42" name="Address_Sheet0">
    <vt:lpwstr/>
  </property>
  <property fmtid="{D5CDD505-2E9C-101B-9397-08002B2CF9AE}" pid="43" name="Address_Range0">
    <vt:lpwstr/>
  </property>
  <property fmtid="{D5CDD505-2E9C-101B-9397-08002B2CF9AE}" pid="44" name="Address_Sheet1">
    <vt:lpwstr>基本情報</vt:lpwstr>
  </property>
  <property fmtid="{D5CDD505-2E9C-101B-9397-08002B2CF9AE}" pid="45" name="Address_Range1">
    <vt:lpwstr>N20</vt:lpwstr>
  </property>
  <property fmtid="{D5CDD505-2E9C-101B-9397-08002B2CF9AE}" pid="46" name="Address_Sheet2">
    <vt:lpwstr/>
  </property>
  <property fmtid="{D5CDD505-2E9C-101B-9397-08002B2CF9AE}" pid="47" name="Address_Range2">
    <vt:lpwstr/>
  </property>
  <property fmtid="{D5CDD505-2E9C-101B-9397-08002B2CF9AE}" pid="48" name="Address_Sheet3">
    <vt:lpwstr/>
  </property>
  <property fmtid="{D5CDD505-2E9C-101B-9397-08002B2CF9AE}" pid="49" name="Address_Range3">
    <vt:lpwstr/>
  </property>
  <property fmtid="{D5CDD505-2E9C-101B-9397-08002B2CF9AE}" pid="50" name="ZIP_Sheet1">
    <vt:lpwstr>基本情報</vt:lpwstr>
  </property>
  <property fmtid="{D5CDD505-2E9C-101B-9397-08002B2CF9AE}" pid="51" name="ZIP_L1_Range1">
    <vt:lpwstr>N19</vt:lpwstr>
  </property>
  <property fmtid="{D5CDD505-2E9C-101B-9397-08002B2CF9AE}" pid="52" name="ZIP_R1_Range1">
    <vt:lpwstr/>
  </property>
  <property fmtid="{D5CDD505-2E9C-101B-9397-08002B2CF9AE}" pid="53" name="ZIP_Ptn1">
    <vt:lpwstr>9999999</vt:lpwstr>
  </property>
  <property fmtid="{D5CDD505-2E9C-101B-9397-08002B2CF9AE}" pid="54" name="ZIP_Sheet2">
    <vt:lpwstr/>
  </property>
  <property fmtid="{D5CDD505-2E9C-101B-9397-08002B2CF9AE}" pid="55" name="ZIP_L2_Range2">
    <vt:lpwstr/>
  </property>
  <property fmtid="{D5CDD505-2E9C-101B-9397-08002B2CF9AE}" pid="56" name="ZIP_R2_Range2">
    <vt:lpwstr/>
  </property>
  <property fmtid="{D5CDD505-2E9C-101B-9397-08002B2CF9AE}" pid="57" name="ZIP_Ptn2">
    <vt:lpwstr/>
  </property>
  <property fmtid="{D5CDD505-2E9C-101B-9397-08002B2CF9AE}" pid="58" name="ZIP_Sheet3">
    <vt:lpwstr/>
  </property>
  <property fmtid="{D5CDD505-2E9C-101B-9397-08002B2CF9AE}" pid="59" name="ZIP_L3_Range3">
    <vt:lpwstr/>
  </property>
  <property fmtid="{D5CDD505-2E9C-101B-9397-08002B2CF9AE}" pid="60" name="ZIP_R3_Range3">
    <vt:lpwstr/>
  </property>
  <property fmtid="{D5CDD505-2E9C-101B-9397-08002B2CF9AE}" pid="61" name="ZIP_Ptn3">
    <vt:lpwstr/>
  </property>
  <property fmtid="{D5CDD505-2E9C-101B-9397-08002B2CF9AE}" pid="62" name="Adr_Btn_Name1">
    <vt:lpwstr>ご利用場所</vt:lpwstr>
  </property>
  <property fmtid="{D5CDD505-2E9C-101B-9397-08002B2CF9AE}" pid="63" name="Adr_ZIP_Sheet1">
    <vt:lpwstr>基本情報</vt:lpwstr>
  </property>
  <property fmtid="{D5CDD505-2E9C-101B-9397-08002B2CF9AE}" pid="64" name="Adr_ZIP_Ptn1">
    <vt:lpwstr>9999999</vt:lpwstr>
  </property>
  <property fmtid="{D5CDD505-2E9C-101B-9397-08002B2CF9AE}" pid="65" name="Adr_ZIP_L_Range1">
    <vt:lpwstr>N50</vt:lpwstr>
  </property>
  <property fmtid="{D5CDD505-2E9C-101B-9397-08002B2CF9AE}" pid="66" name="Adr_Sheet1">
    <vt:lpwstr>基本情報</vt:lpwstr>
  </property>
  <property fmtid="{D5CDD505-2E9C-101B-9397-08002B2CF9AE}" pid="67" name="Adr_Range1">
    <vt:lpwstr>N51</vt:lpwstr>
  </property>
  <property fmtid="{D5CDD505-2E9C-101B-9397-08002B2CF9AE}" pid="68" name="Adr_Btn_Name2">
    <vt:lpwstr>毎月の利用料の請求先</vt:lpwstr>
  </property>
  <property fmtid="{D5CDD505-2E9C-101B-9397-08002B2CF9AE}" pid="69" name="Adr_ZIP_Sheet2">
    <vt:lpwstr>基本情報</vt:lpwstr>
  </property>
  <property fmtid="{D5CDD505-2E9C-101B-9397-08002B2CF9AE}" pid="70" name="Adr_ZIP_Ptn2">
    <vt:lpwstr>9999999</vt:lpwstr>
  </property>
  <property fmtid="{D5CDD505-2E9C-101B-9397-08002B2CF9AE}" pid="71" name="Adr_ZIP_L_Range2">
    <vt:lpwstr>N72</vt:lpwstr>
  </property>
  <property fmtid="{D5CDD505-2E9C-101B-9397-08002B2CF9AE}" pid="72" name="Adr_Sheet2">
    <vt:lpwstr>基本情報</vt:lpwstr>
  </property>
  <property fmtid="{D5CDD505-2E9C-101B-9397-08002B2CF9AE}" pid="73" name="Adr_Range2">
    <vt:lpwstr>N73</vt:lpwstr>
  </property>
  <property fmtid="{D5CDD505-2E9C-101B-9397-08002B2CF9AE}" pid="74" name="Adr_Btn_Name3">
    <vt:lpwstr>ご利用案内の送付先</vt:lpwstr>
  </property>
  <property fmtid="{D5CDD505-2E9C-101B-9397-08002B2CF9AE}" pid="75" name="Adr_Btn_Activate3">
    <vt:lpwstr>True</vt:lpwstr>
  </property>
  <property fmtid="{D5CDD505-2E9C-101B-9397-08002B2CF9AE}" pid="76" name="Adr_ZIP_Sheet3">
    <vt:lpwstr>基本情報</vt:lpwstr>
  </property>
  <property fmtid="{D5CDD505-2E9C-101B-9397-08002B2CF9AE}" pid="77" name="Adr_ZIP_Ptn3">
    <vt:lpwstr>9999999</vt:lpwstr>
  </property>
  <property fmtid="{D5CDD505-2E9C-101B-9397-08002B2CF9AE}" pid="78" name="Adr_ZIP_L_Range3">
    <vt:lpwstr>N85</vt:lpwstr>
  </property>
  <property fmtid="{D5CDD505-2E9C-101B-9397-08002B2CF9AE}" pid="79" name="Adr_Sheet3">
    <vt:lpwstr>基本情報</vt:lpwstr>
  </property>
  <property fmtid="{D5CDD505-2E9C-101B-9397-08002B2CF9AE}" pid="80" name="Adr_Range3">
    <vt:lpwstr>N86</vt:lpwstr>
  </property>
  <property fmtid="{D5CDD505-2E9C-101B-9397-08002B2CF9AE}" pid="81" name="ContentTypeId">
    <vt:lpwstr>0x0101006DC85DE34863994A95363AF1B4D9FAEA</vt:lpwstr>
  </property>
  <property fmtid="{D5CDD505-2E9C-101B-9397-08002B2CF9AE}" pid="82" name="MSIP_Label_dbb4fa5d-3ac5-4415-967c-34900a0e1c6f_Enabled">
    <vt:lpwstr>True</vt:lpwstr>
  </property>
  <property fmtid="{D5CDD505-2E9C-101B-9397-08002B2CF9AE}" pid="83" name="MSIP_Label_dbb4fa5d-3ac5-4415-967c-34900a0e1c6f_SiteId">
    <vt:lpwstr>a629ef32-67ba-47a6-8eb3-ec43935644fc</vt:lpwstr>
  </property>
  <property fmtid="{D5CDD505-2E9C-101B-9397-08002B2CF9AE}" pid="84" name="MSIP_Label_dbb4fa5d-3ac5-4415-967c-34900a0e1c6f_Owner">
    <vt:lpwstr>8332761@coe.ntt.com</vt:lpwstr>
  </property>
  <property fmtid="{D5CDD505-2E9C-101B-9397-08002B2CF9AE}" pid="85" name="MSIP_Label_dbb4fa5d-3ac5-4415-967c-34900a0e1c6f_SetDate">
    <vt:lpwstr>2021-09-21T05:33:21.7385929Z</vt:lpwstr>
  </property>
  <property fmtid="{D5CDD505-2E9C-101B-9397-08002B2CF9AE}" pid="86" name="MSIP_Label_dbb4fa5d-3ac5-4415-967c-34900a0e1c6f_Name">
    <vt:lpwstr>機密性0</vt:lpwstr>
  </property>
  <property fmtid="{D5CDD505-2E9C-101B-9397-08002B2CF9AE}" pid="87" name="MSIP_Label_dbb4fa5d-3ac5-4415-967c-34900a0e1c6f_Application">
    <vt:lpwstr>Microsoft Azure Information Protection</vt:lpwstr>
  </property>
  <property fmtid="{D5CDD505-2E9C-101B-9397-08002B2CF9AE}" pid="88" name="MSIP_Label_dbb4fa5d-3ac5-4415-967c-34900a0e1c6f_ActionId">
    <vt:lpwstr>2c1f39bd-51b9-4d22-962f-a2156b3dcd96</vt:lpwstr>
  </property>
  <property fmtid="{D5CDD505-2E9C-101B-9397-08002B2CF9AE}" pid="89" name="MSIP_Label_dbb4fa5d-3ac5-4415-967c-34900a0e1c6f_Extended_MSFT_Method">
    <vt:lpwstr>Manual</vt:lpwstr>
  </property>
  <property fmtid="{D5CDD505-2E9C-101B-9397-08002B2CF9AE}" pid="90" name="Sensitivity">
    <vt:lpwstr>機密性0</vt:lpwstr>
  </property>
</Properties>
</file>